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3330" activeTab="2"/>
  </bookViews>
  <sheets>
    <sheet name="1990" sheetId="1" r:id="rId1"/>
    <sheet name="2000" sheetId="2" r:id="rId2"/>
    <sheet name="2010" sheetId="3" r:id="rId3"/>
  </sheets>
  <definedNames>
    <definedName name="_xlnm.Print_Area" localSheetId="1">'2000'!$A$1:$M$337</definedName>
    <definedName name="_xlnm.Print_Titles" localSheetId="0">'1990'!$1:$6</definedName>
    <definedName name="_xlnm.Print_Titles" localSheetId="1">'2000'!$1:$7</definedName>
    <definedName name="_xlnm.Print_Titles" localSheetId="2">'2010'!$1:$7</definedName>
  </definedNames>
  <calcPr fullCalcOnLoad="1"/>
</workbook>
</file>

<file path=xl/sharedStrings.xml><?xml version="1.0" encoding="utf-8"?>
<sst xmlns="http://schemas.openxmlformats.org/spreadsheetml/2006/main" count="920" uniqueCount="508">
  <si>
    <t>New York State</t>
  </si>
  <si>
    <t>Nassau County</t>
  </si>
  <si>
    <t>Hempstead town</t>
  </si>
  <si>
    <t>North Hempstead town</t>
  </si>
  <si>
    <t>Oyster Bay town</t>
  </si>
  <si>
    <t>Suffolk County</t>
  </si>
  <si>
    <t xml:space="preserve">Babylon town </t>
  </si>
  <si>
    <t>Brookhaven town</t>
  </si>
  <si>
    <t>East Hampton town</t>
  </si>
  <si>
    <t>Huntington town</t>
  </si>
  <si>
    <t>Islip town</t>
  </si>
  <si>
    <t>Riverhead town</t>
  </si>
  <si>
    <t>Shelter Island town</t>
  </si>
  <si>
    <t>Smithtown town</t>
  </si>
  <si>
    <t>Southampton town</t>
  </si>
  <si>
    <t>Southold town</t>
  </si>
  <si>
    <t>Albertson CDP</t>
  </si>
  <si>
    <t>Amagansett CDP</t>
  </si>
  <si>
    <t>Amityville village</t>
  </si>
  <si>
    <t>Aquebogue CDP</t>
  </si>
  <si>
    <t>Asharoken village</t>
  </si>
  <si>
    <t>Atlantic Beach village</t>
  </si>
  <si>
    <t>Babylon village</t>
  </si>
  <si>
    <t>Baiting Hollow CDP</t>
  </si>
  <si>
    <t>Baldwin CDP</t>
  </si>
  <si>
    <t>Baldwin Harbor CDP</t>
  </si>
  <si>
    <t>Barnum Island CDP</t>
  </si>
  <si>
    <t>Baxter Estates village</t>
  </si>
  <si>
    <t>Bay Park CDP</t>
  </si>
  <si>
    <t>Bay Shore CDP</t>
  </si>
  <si>
    <t>Bayport CDP</t>
  </si>
  <si>
    <t>Bayville village</t>
  </si>
  <si>
    <t>Baywood CDP</t>
  </si>
  <si>
    <t>Belle Terre village</t>
  </si>
  <si>
    <t>Bellerose Terrace CDP</t>
  </si>
  <si>
    <t>Bellerose village</t>
  </si>
  <si>
    <t>Bellmore CDP</t>
  </si>
  <si>
    <t>Bellport village</t>
  </si>
  <si>
    <t>Bethpage CDP</t>
  </si>
  <si>
    <t>Blue Point CDP</t>
  </si>
  <si>
    <t>Bohemia CDP</t>
  </si>
  <si>
    <t>Brentwood CDP</t>
  </si>
  <si>
    <t>Bridgehampton CDP</t>
  </si>
  <si>
    <t>Brightwaters village</t>
  </si>
  <si>
    <t>Brookhaven CDP</t>
  </si>
  <si>
    <t>Brookville village</t>
  </si>
  <si>
    <t>Calverton CDP</t>
  </si>
  <si>
    <t>Carle Place CDP</t>
  </si>
  <si>
    <t>Cedarhurst village</t>
  </si>
  <si>
    <t>Center Moriches CDP</t>
  </si>
  <si>
    <t>Centereach CDP</t>
  </si>
  <si>
    <t>Centerport CDP</t>
  </si>
  <si>
    <t>Central Islip CDP</t>
  </si>
  <si>
    <t>Centre Island village</t>
  </si>
  <si>
    <t>Cold Spring Harbor CDP</t>
  </si>
  <si>
    <t>Commack CDP</t>
  </si>
  <si>
    <t>Copiague CDP</t>
  </si>
  <si>
    <t>Coram CDP</t>
  </si>
  <si>
    <t>Cove Neck village</t>
  </si>
  <si>
    <t>Cutchogue CDP</t>
  </si>
  <si>
    <t>Deer Park CDP</t>
  </si>
  <si>
    <t>Dering Harbor village</t>
  </si>
  <si>
    <t>Dix Hills CDP</t>
  </si>
  <si>
    <t>East Atlantic Beach CDP</t>
  </si>
  <si>
    <t>East Farmingdale CDP</t>
  </si>
  <si>
    <t>East Garden City CDP</t>
  </si>
  <si>
    <t>East Hampton North CDP</t>
  </si>
  <si>
    <t>East Hampton village</t>
  </si>
  <si>
    <t>East Hills village</t>
  </si>
  <si>
    <t>East Islip CDP</t>
  </si>
  <si>
    <t>East Marion CDP</t>
  </si>
  <si>
    <t>East Massapequa CDP</t>
  </si>
  <si>
    <t>East Meadow CDP</t>
  </si>
  <si>
    <t>East Moriches CDP</t>
  </si>
  <si>
    <t>East Northport CDP</t>
  </si>
  <si>
    <t>East Norwich CDP</t>
  </si>
  <si>
    <t>East Patchogue CDP</t>
  </si>
  <si>
    <t>East Quogue CDP</t>
  </si>
  <si>
    <t>East Rockaway village</t>
  </si>
  <si>
    <t>East Shoreham CDP</t>
  </si>
  <si>
    <t>East Williston village</t>
  </si>
  <si>
    <t>Eastport CDP</t>
  </si>
  <si>
    <t>Eatons Neck CDP</t>
  </si>
  <si>
    <t>Elmont CDP</t>
  </si>
  <si>
    <t>Elwood CDP</t>
  </si>
  <si>
    <t>Farmingdale village</t>
  </si>
  <si>
    <t>Farmingville CDP</t>
  </si>
  <si>
    <t>Fire Island CDP</t>
  </si>
  <si>
    <t>Fishers Island CDP</t>
  </si>
  <si>
    <t>Flanders CDP</t>
  </si>
  <si>
    <t>Floral Park village</t>
  </si>
  <si>
    <t>Flower Hill village</t>
  </si>
  <si>
    <t>Fort Salonga CDP</t>
  </si>
  <si>
    <t>Franklin Square CDP</t>
  </si>
  <si>
    <t>Freeport village</t>
  </si>
  <si>
    <t>Garden City Park CDP</t>
  </si>
  <si>
    <t>Garden City South CDP</t>
  </si>
  <si>
    <t>Garden City village</t>
  </si>
  <si>
    <t>Gilgo-Oak Beach-Captree CDP</t>
  </si>
  <si>
    <t>Glen Cove city</t>
  </si>
  <si>
    <t>Glen Head CDP</t>
  </si>
  <si>
    <t>Glenwood Landing CDP</t>
  </si>
  <si>
    <t>Gordon Heights CDP</t>
  </si>
  <si>
    <t>Great Neck Estates village</t>
  </si>
  <si>
    <t>Great Neck Gardens CDP</t>
  </si>
  <si>
    <t>Great Neck Plaza village</t>
  </si>
  <si>
    <t>Great Neck village</t>
  </si>
  <si>
    <t>Great River CDP</t>
  </si>
  <si>
    <t>Greenlawn CDP</t>
  </si>
  <si>
    <t>Greenport village</t>
  </si>
  <si>
    <t>Greenport West CDP</t>
  </si>
  <si>
    <t>Greenvale CDP</t>
  </si>
  <si>
    <t>Halesite CDP</t>
  </si>
  <si>
    <t>Hampton Bays CDP</t>
  </si>
  <si>
    <t>Harbor Hills CDP</t>
  </si>
  <si>
    <t>Harbor Isle CDP</t>
  </si>
  <si>
    <t>Hauppauge CDP</t>
  </si>
  <si>
    <t>Head of the Harbor village</t>
  </si>
  <si>
    <t>Hempstead village</t>
  </si>
  <si>
    <t>Herricks CDP</t>
  </si>
  <si>
    <t>Hewlett Bay Park village</t>
  </si>
  <si>
    <t>Hewlett CDP</t>
  </si>
  <si>
    <t>Hewlett Harbor village</t>
  </si>
  <si>
    <t>Hewlett Neck village</t>
  </si>
  <si>
    <t>Hicksville CDP</t>
  </si>
  <si>
    <t>Holbrook CDP</t>
  </si>
  <si>
    <t>Holtsville CDP</t>
  </si>
  <si>
    <t>Huntington Bay village</t>
  </si>
  <si>
    <t>Huntington CDP</t>
  </si>
  <si>
    <t>Huntington Station CDP</t>
  </si>
  <si>
    <t>Inwood CDP</t>
  </si>
  <si>
    <t>Island Park village</t>
  </si>
  <si>
    <t>Islandia village</t>
  </si>
  <si>
    <t>Islip CDP</t>
  </si>
  <si>
    <t>Islip Terrace CDP</t>
  </si>
  <si>
    <t>Jamesport CDP</t>
  </si>
  <si>
    <t>Jericho CDP</t>
  </si>
  <si>
    <t>Kensington village</t>
  </si>
  <si>
    <t>Kings Park CDP</t>
  </si>
  <si>
    <t>Kings Point village</t>
  </si>
  <si>
    <t>Lake Grove village</t>
  </si>
  <si>
    <t>Lake Ronkonkoma CDP</t>
  </si>
  <si>
    <t>Lake Success village</t>
  </si>
  <si>
    <t>Lakeview CDP</t>
  </si>
  <si>
    <t>Lattingtown village</t>
  </si>
  <si>
    <t>Laurel CDP</t>
  </si>
  <si>
    <t>Laurel Hollow village</t>
  </si>
  <si>
    <t>Lawrence village</t>
  </si>
  <si>
    <t>Levittown CDP</t>
  </si>
  <si>
    <t>Lido Beach CDP</t>
  </si>
  <si>
    <t>Lindenhurst village</t>
  </si>
  <si>
    <t>Lloyd Harbor village</t>
  </si>
  <si>
    <t>Locust Valley CDP</t>
  </si>
  <si>
    <t>Long Beach city</t>
  </si>
  <si>
    <t>Lynbrook village</t>
  </si>
  <si>
    <t>Malverne Park Oaks CDP</t>
  </si>
  <si>
    <t>Malverne village</t>
  </si>
  <si>
    <t>Manhasset CDP</t>
  </si>
  <si>
    <t>Manhasset Hills CDP</t>
  </si>
  <si>
    <t>Manorhaven village</t>
  </si>
  <si>
    <t>Manorville CDP</t>
  </si>
  <si>
    <t>Massapequa CDP</t>
  </si>
  <si>
    <t>Massapequa Park village</t>
  </si>
  <si>
    <t>Mastic Beach CDP</t>
  </si>
  <si>
    <t>Mastic CDP</t>
  </si>
  <si>
    <t>Matinecock village</t>
  </si>
  <si>
    <t>Mattituck CDP</t>
  </si>
  <si>
    <t>Medford CDP</t>
  </si>
  <si>
    <t>Melville CDP</t>
  </si>
  <si>
    <t>Merrick CDP</t>
  </si>
  <si>
    <t>Middle Island CDP</t>
  </si>
  <si>
    <t>Mill Neck village</t>
  </si>
  <si>
    <t>Miller Place CDP</t>
  </si>
  <si>
    <t>Mineola village</t>
  </si>
  <si>
    <t>Montauk CDP</t>
  </si>
  <si>
    <t>Moriches CDP</t>
  </si>
  <si>
    <t>Mount Sinai CDP</t>
  </si>
  <si>
    <t>Munsey Park village</t>
  </si>
  <si>
    <t>Muttontown village</t>
  </si>
  <si>
    <t>Napeague CDP</t>
  </si>
  <si>
    <t>Nesconset CDP</t>
  </si>
  <si>
    <t>New Cassel CDP</t>
  </si>
  <si>
    <t>New Hyde Park village</t>
  </si>
  <si>
    <t>New Suffolk CDP</t>
  </si>
  <si>
    <t>Nissequogue village</t>
  </si>
  <si>
    <t>North Amityville CDP</t>
  </si>
  <si>
    <t>North Babylon CDP</t>
  </si>
  <si>
    <t>North Bay Shore CDP</t>
  </si>
  <si>
    <t>North Bellmore CDP</t>
  </si>
  <si>
    <t>North Bellport CDP</t>
  </si>
  <si>
    <t>North Great River CDP</t>
  </si>
  <si>
    <t>North Haven village</t>
  </si>
  <si>
    <t>North Hills village</t>
  </si>
  <si>
    <t>North Lindenhurst CDP</t>
  </si>
  <si>
    <t>North Lynbrook CDP</t>
  </si>
  <si>
    <t>North Massapequa CDP</t>
  </si>
  <si>
    <t>North Merrick CDP</t>
  </si>
  <si>
    <t>North New Hyde Park CDP</t>
  </si>
  <si>
    <t>North Patchogue CDP</t>
  </si>
  <si>
    <t>North Sea CDP</t>
  </si>
  <si>
    <t>North Valley Stream CDP</t>
  </si>
  <si>
    <t>North Wantagh CDP</t>
  </si>
  <si>
    <t>Northampton CDP</t>
  </si>
  <si>
    <t>Northport village</t>
  </si>
  <si>
    <t>Northville CDP</t>
  </si>
  <si>
    <t>Northwest Harbor CDP</t>
  </si>
  <si>
    <t>Noyack CDP</t>
  </si>
  <si>
    <t>Oakdale CDP</t>
  </si>
  <si>
    <t>Ocean Beach village</t>
  </si>
  <si>
    <t>Oceanside CDP</t>
  </si>
  <si>
    <t>Old Bethpage CDP</t>
  </si>
  <si>
    <t>Old Brookville village</t>
  </si>
  <si>
    <t>Old Field village</t>
  </si>
  <si>
    <t>Old Westbury village</t>
  </si>
  <si>
    <t>Orient CDP</t>
  </si>
  <si>
    <t>Oyster Bay CDP</t>
  </si>
  <si>
    <t>Oyster Bay Cove village</t>
  </si>
  <si>
    <t>Patchogue village</t>
  </si>
  <si>
    <t>Peconic CDP</t>
  </si>
  <si>
    <t>Plainedge CDP</t>
  </si>
  <si>
    <t>Plainview CDP</t>
  </si>
  <si>
    <t>Plandome Heights village</t>
  </si>
  <si>
    <t>Plandome Manor village</t>
  </si>
  <si>
    <t>Plandome village</t>
  </si>
  <si>
    <t>Point Lookout CDP</t>
  </si>
  <si>
    <t>Poquott village</t>
  </si>
  <si>
    <t>Port Jefferson Station CDP</t>
  </si>
  <si>
    <t>Port Jefferson village</t>
  </si>
  <si>
    <t>Port Washington CDP</t>
  </si>
  <si>
    <t>Port Washington North village</t>
  </si>
  <si>
    <t>Quioque CDP</t>
  </si>
  <si>
    <t>Quogue village</t>
  </si>
  <si>
    <t>Remsenburg-Speonk CDP</t>
  </si>
  <si>
    <t>Ridge CDP</t>
  </si>
  <si>
    <t>Riverhead CDP</t>
  </si>
  <si>
    <t>Riverside CDP</t>
  </si>
  <si>
    <t>Rockville Centre village</t>
  </si>
  <si>
    <t>Rocky Point CDP</t>
  </si>
  <si>
    <t>Ronkonkoma CDP</t>
  </si>
  <si>
    <t>Roosevelt CDP</t>
  </si>
  <si>
    <t>Roslyn Estates village</t>
  </si>
  <si>
    <t>Roslyn Harbor village</t>
  </si>
  <si>
    <t>Roslyn Heights CDP</t>
  </si>
  <si>
    <t>Roslyn village</t>
  </si>
  <si>
    <t>Russell Gardens village</t>
  </si>
  <si>
    <t>Saddle Rock Estates CDP</t>
  </si>
  <si>
    <t>Saddle Rock village</t>
  </si>
  <si>
    <t>Sag Harbor village</t>
  </si>
  <si>
    <t>Sagaponack CDP</t>
  </si>
  <si>
    <t>Salisbury CDP</t>
  </si>
  <si>
    <t>Saltaire village</t>
  </si>
  <si>
    <t>Sands Point village</t>
  </si>
  <si>
    <t>Sayville CDP</t>
  </si>
  <si>
    <t>Sea Cliff village</t>
  </si>
  <si>
    <t>Seaford CDP</t>
  </si>
  <si>
    <t>Searingtown CDP</t>
  </si>
  <si>
    <t>Selden CDP</t>
  </si>
  <si>
    <t>Setauket-East Setauket CDP</t>
  </si>
  <si>
    <t>Shelter Island CDP</t>
  </si>
  <si>
    <t>Shelter Island Heights CDP</t>
  </si>
  <si>
    <t>Shinnecock Hills CDP</t>
  </si>
  <si>
    <t>Shirley CDP</t>
  </si>
  <si>
    <t>Shoreham village</t>
  </si>
  <si>
    <t>Smithtown CDP</t>
  </si>
  <si>
    <t>Sound Beach CDP</t>
  </si>
  <si>
    <t>South Farmingdale CDP</t>
  </si>
  <si>
    <t>South Floral Park village</t>
  </si>
  <si>
    <t>South Hempstead CDP</t>
  </si>
  <si>
    <t>South Huntington CDP</t>
  </si>
  <si>
    <t>South Valley Stream CDP</t>
  </si>
  <si>
    <t>Southampton village</t>
  </si>
  <si>
    <t>Southold CDP</t>
  </si>
  <si>
    <t>Springs CDP</t>
  </si>
  <si>
    <t>St. James CDP</t>
  </si>
  <si>
    <t>Stewart Manor village</t>
  </si>
  <si>
    <t>Stony Brook CDP</t>
  </si>
  <si>
    <t>Syosset CDP</t>
  </si>
  <si>
    <t>Terryville CDP</t>
  </si>
  <si>
    <t>Thomaston village</t>
  </si>
  <si>
    <t>Tuckahoe CDP</t>
  </si>
  <si>
    <t>Uniondale CDP</t>
  </si>
  <si>
    <t>University Gardens CDP</t>
  </si>
  <si>
    <t>Upper Brookville village</t>
  </si>
  <si>
    <t>Valley Stream village</t>
  </si>
  <si>
    <t>Village of the Branch village</t>
  </si>
  <si>
    <t>Wading River CDP</t>
  </si>
  <si>
    <t>Wainscott CDP</t>
  </si>
  <si>
    <t>Wantagh CDP</t>
  </si>
  <si>
    <t>Watermill CDP</t>
  </si>
  <si>
    <t>West Babylon CDP</t>
  </si>
  <si>
    <t>West Bay Shore CDP</t>
  </si>
  <si>
    <t>West Hampton Dunes village</t>
  </si>
  <si>
    <t>West Hempstead CDP</t>
  </si>
  <si>
    <t>West Hills CDP</t>
  </si>
  <si>
    <t>West Islip CDP</t>
  </si>
  <si>
    <t>West Sayville CDP</t>
  </si>
  <si>
    <t>Westbury village</t>
  </si>
  <si>
    <t>Westhampton Beach village</t>
  </si>
  <si>
    <t>Westhampton CDP</t>
  </si>
  <si>
    <t>Wheatley Heights CDP</t>
  </si>
  <si>
    <t>Williston Park village</t>
  </si>
  <si>
    <t>Woodbury CDP</t>
  </si>
  <si>
    <t>Woodmere CDP</t>
  </si>
  <si>
    <t>Woodsburgh village</t>
  </si>
  <si>
    <t>Wyandanch CDP</t>
  </si>
  <si>
    <t>Yaphank CDP</t>
  </si>
  <si>
    <t>Source: U.S. Census Brueau: 2000 U.S. Census</t>
  </si>
  <si>
    <t>Table prepared by the Suffolk County Planning Department</t>
  </si>
  <si>
    <t>Seasonal</t>
  </si>
  <si>
    <t>Occupied</t>
  </si>
  <si>
    <t>Owner</t>
  </si>
  <si>
    <t>Renter</t>
  </si>
  <si>
    <t>VacRate</t>
  </si>
  <si>
    <t>HHSize</t>
  </si>
  <si>
    <t>Nassau and Suffolk Counties, New York</t>
  </si>
  <si>
    <t>Total</t>
  </si>
  <si>
    <t>Units</t>
  </si>
  <si>
    <t>Housing</t>
  </si>
  <si>
    <t>%</t>
  </si>
  <si>
    <t>Ave.</t>
  </si>
  <si>
    <t>Housing Statistics - 2000</t>
  </si>
  <si>
    <t>Nassau-Suffolk</t>
  </si>
  <si>
    <t>Nassau County Places:</t>
  </si>
  <si>
    <t>Suffolk County Places:</t>
  </si>
  <si>
    <t>SUFFOLK COUNTY</t>
  </si>
  <si>
    <t>Babylon Town</t>
  </si>
  <si>
    <t>Amityville</t>
  </si>
  <si>
    <t>Babylon</t>
  </si>
  <si>
    <t>Copiague</t>
  </si>
  <si>
    <t>Deer Park</t>
  </si>
  <si>
    <t>East Farmingdale</t>
  </si>
  <si>
    <t>Lindenhurst</t>
  </si>
  <si>
    <t>North Amityville</t>
  </si>
  <si>
    <t>North Babylon</t>
  </si>
  <si>
    <t>North Lindenhurst</t>
  </si>
  <si>
    <t>West Babylon</t>
  </si>
  <si>
    <t>Wheatley Heights</t>
  </si>
  <si>
    <t>Wyandanch</t>
  </si>
  <si>
    <t>Remainder of Town</t>
  </si>
  <si>
    <t>Brookhaven Town</t>
  </si>
  <si>
    <t>Belle Terre</t>
  </si>
  <si>
    <t>Bellport</t>
  </si>
  <si>
    <t>Blue Point</t>
  </si>
  <si>
    <t>Brookhaven</t>
  </si>
  <si>
    <t>Calverton (pt.)</t>
  </si>
  <si>
    <t>Centereach</t>
  </si>
  <si>
    <t>Center Moriches</t>
  </si>
  <si>
    <t>Coram</t>
  </si>
  <si>
    <t>East Moriches</t>
  </si>
  <si>
    <t>East Patchogue</t>
  </si>
  <si>
    <t>East Shoreham</t>
  </si>
  <si>
    <t>Farmingville</t>
  </si>
  <si>
    <t>Holbrook (pt.)</t>
  </si>
  <si>
    <t>Holtsville (pt.)</t>
  </si>
  <si>
    <t>Lake Grove</t>
  </si>
  <si>
    <t>Lake Ronkonkoma (pt.)</t>
  </si>
  <si>
    <t>Manorville</t>
  </si>
  <si>
    <t>Mastic</t>
  </si>
  <si>
    <t>Mastic Beach</t>
  </si>
  <si>
    <t>Medford</t>
  </si>
  <si>
    <t>Middle Island</t>
  </si>
  <si>
    <t>Miller Place</t>
  </si>
  <si>
    <t>Mount Sinai</t>
  </si>
  <si>
    <t>North Bellport</t>
  </si>
  <si>
    <t>North Patchogue</t>
  </si>
  <si>
    <t>Old Field</t>
  </si>
  <si>
    <t>Patchogue</t>
  </si>
  <si>
    <t>Poquott</t>
  </si>
  <si>
    <t>Port Jefferson</t>
  </si>
  <si>
    <t>Port Jefferson Station</t>
  </si>
  <si>
    <t>Ridge</t>
  </si>
  <si>
    <t>Rocky Point</t>
  </si>
  <si>
    <t>Selden</t>
  </si>
  <si>
    <t>Setauket-East Setauket</t>
  </si>
  <si>
    <t>Shirley</t>
  </si>
  <si>
    <t>Shoreham</t>
  </si>
  <si>
    <t>Sound Beach</t>
  </si>
  <si>
    <t>Stony Brook</t>
  </si>
  <si>
    <t>Terryville</t>
  </si>
  <si>
    <t>Yaphank</t>
  </si>
  <si>
    <t>East Hampton Town</t>
  </si>
  <si>
    <t>East Hampton</t>
  </si>
  <si>
    <t>East Hampton North</t>
  </si>
  <si>
    <t>Montauk</t>
  </si>
  <si>
    <t>Northwest Harbor</t>
  </si>
  <si>
    <t>Sag Harbor (pt.)</t>
  </si>
  <si>
    <t>Springs</t>
  </si>
  <si>
    <t>Huntington Town</t>
  </si>
  <si>
    <t>Asharoken</t>
  </si>
  <si>
    <t>Centerport</t>
  </si>
  <si>
    <t>Cold Spring Harbor</t>
  </si>
  <si>
    <t>Commack (pt.)</t>
  </si>
  <si>
    <t>Dix Hills</t>
  </si>
  <si>
    <t>East Northport</t>
  </si>
  <si>
    <t>Eatons Neck</t>
  </si>
  <si>
    <t>Elwood</t>
  </si>
  <si>
    <t>Fort Salonga (pt.)</t>
  </si>
  <si>
    <t>Greenlawn</t>
  </si>
  <si>
    <t>Halesite</t>
  </si>
  <si>
    <t>Huntington</t>
  </si>
  <si>
    <t>Huntington Bay</t>
  </si>
  <si>
    <t>Huntington Station</t>
  </si>
  <si>
    <t>Lloyd Harbor</t>
  </si>
  <si>
    <t>Melville</t>
  </si>
  <si>
    <t>Northport</t>
  </si>
  <si>
    <t>South Huntington</t>
  </si>
  <si>
    <t>West Hills</t>
  </si>
  <si>
    <t>Islip Town</t>
  </si>
  <si>
    <t>Bayport</t>
  </si>
  <si>
    <t>Bay Shore</t>
  </si>
  <si>
    <t>Baywood</t>
  </si>
  <si>
    <t>Bohemia</t>
  </si>
  <si>
    <t>Brentwood</t>
  </si>
  <si>
    <t>Brightwaters</t>
  </si>
  <si>
    <t>Central Islip</t>
  </si>
  <si>
    <t>East Islip</t>
  </si>
  <si>
    <t>Hauppauge (pt.)</t>
  </si>
  <si>
    <t>Islandia</t>
  </si>
  <si>
    <t>Islip</t>
  </si>
  <si>
    <t>Islip Terrace</t>
  </si>
  <si>
    <t>North Bay Shore</t>
  </si>
  <si>
    <t>North Great River</t>
  </si>
  <si>
    <t>Oakdale</t>
  </si>
  <si>
    <t>Ocean Beach</t>
  </si>
  <si>
    <t>Ronkonkoma</t>
  </si>
  <si>
    <t>Saltaire</t>
  </si>
  <si>
    <t>Sayville</t>
  </si>
  <si>
    <t>West Bay Shore</t>
  </si>
  <si>
    <t>West Islip</t>
  </si>
  <si>
    <t>West Sayville</t>
  </si>
  <si>
    <t>Poospatuck Reservation</t>
  </si>
  <si>
    <t>Riverhead Town</t>
  </si>
  <si>
    <t>Aquebogue</t>
  </si>
  <si>
    <t>Jamesport</t>
  </si>
  <si>
    <t>Riverhead</t>
  </si>
  <si>
    <t>Wading River</t>
  </si>
  <si>
    <t>Shelter Island Town</t>
  </si>
  <si>
    <t>Dering Harbor</t>
  </si>
  <si>
    <t>Shelter Island</t>
  </si>
  <si>
    <t>Shelter Island Heights</t>
  </si>
  <si>
    <t>Shinnecock Reservation</t>
  </si>
  <si>
    <t>Smithtown Town</t>
  </si>
  <si>
    <t>Head of the Harbor</t>
  </si>
  <si>
    <t>Kings Park</t>
  </si>
  <si>
    <t>Nesconset</t>
  </si>
  <si>
    <t>Nissequogue</t>
  </si>
  <si>
    <t>St. James</t>
  </si>
  <si>
    <t>Smithtown</t>
  </si>
  <si>
    <t>Village of the Branch</t>
  </si>
  <si>
    <t>Southampton Town</t>
  </si>
  <si>
    <t>Bridgehampton</t>
  </si>
  <si>
    <t>East Quogue</t>
  </si>
  <si>
    <t>Flanders</t>
  </si>
  <si>
    <t>Hampton Bays</t>
  </si>
  <si>
    <t>North Haven</t>
  </si>
  <si>
    <t>North Sea</t>
  </si>
  <si>
    <t>Noyack</t>
  </si>
  <si>
    <t>Pine Valley</t>
  </si>
  <si>
    <t>Quogue</t>
  </si>
  <si>
    <t>Remsenburg-Speonk</t>
  </si>
  <si>
    <t>Riverside</t>
  </si>
  <si>
    <t>Shinnecock Hills</t>
  </si>
  <si>
    <t>Southampton (Village)</t>
  </si>
  <si>
    <t>Southampton (CDP)</t>
  </si>
  <si>
    <t>Watermill</t>
  </si>
  <si>
    <t>Westhampton</t>
  </si>
  <si>
    <t>Westhampton Beach</t>
  </si>
  <si>
    <t>Southold Town</t>
  </si>
  <si>
    <t>Cutchogue</t>
  </si>
  <si>
    <t>Greenport</t>
  </si>
  <si>
    <t>Greenport West</t>
  </si>
  <si>
    <t>Laurel</t>
  </si>
  <si>
    <t>Mattituck</t>
  </si>
  <si>
    <t>Peconic</t>
  </si>
  <si>
    <t>Southold</t>
  </si>
  <si>
    <t>Source: 1990 U.S. Census</t>
  </si>
  <si>
    <t>This table prepared by the Long Island Regional Planning Board</t>
  </si>
  <si>
    <t>RENTER.WK3 (PKL)  5/26/92</t>
  </si>
  <si>
    <t>HOUSING STATISTICS - 1990</t>
  </si>
  <si>
    <t>NASSAU AND SUFFOLK COUNTIES, NEW YORK</t>
  </si>
  <si>
    <t>% Owner</t>
  </si>
  <si>
    <t>% Of Units</t>
  </si>
  <si>
    <t>7/17/02  E:\PLAMBERT\CENSUS\Housing Report\Housing.xls</t>
  </si>
  <si>
    <t>Poospatuck B303Reservation</t>
  </si>
  <si>
    <t>(Households)</t>
  </si>
  <si>
    <t>Housing Statistics, 2010</t>
  </si>
  <si>
    <t>Source: U.S. Census Brueau: 2010 U.S. Census</t>
  </si>
  <si>
    <t>Table prepared by Suffolk County Planning, Peter Lambert</t>
  </si>
  <si>
    <t>Babylon town</t>
  </si>
  <si>
    <t>Gilgo CDP</t>
  </si>
  <si>
    <t>Oak Beach-Captree CDP</t>
  </si>
  <si>
    <t>Quiogue CDP</t>
  </si>
  <si>
    <t>Sagaponack village</t>
  </si>
  <si>
    <t>Stony Brook University CDP</t>
  </si>
  <si>
    <t>Water Mill CDP</t>
  </si>
  <si>
    <t>Pop. In</t>
  </si>
  <si>
    <t>-</t>
  </si>
  <si>
    <t>Household</t>
  </si>
  <si>
    <t>Size</t>
  </si>
  <si>
    <t>Vacancy</t>
  </si>
  <si>
    <t>Rate</t>
  </si>
  <si>
    <t>Vacant</t>
  </si>
  <si>
    <t>Housing Units</t>
  </si>
  <si>
    <t>Sold, Not Occupied</t>
  </si>
  <si>
    <t>For Sale Only</t>
  </si>
  <si>
    <t>For Rent</t>
  </si>
  <si>
    <t>Rented, Not Occupied</t>
  </si>
  <si>
    <t>1/9/13  K\PLambert\Census and Demographics\Housing\Housing.xls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</si>
</sst>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0.000%"/>
    <numFmt numFmtId="168" formatCode="0.0000%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64" fontId="2" fillId="0" borderId="0" xfId="42" applyNumberFormat="1" applyFont="1" applyAlignment="1">
      <alignment/>
    </xf>
    <xf numFmtId="165" fontId="2" fillId="0" borderId="0" xfId="57" applyNumberFormat="1" applyFont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42" applyNumberFormat="1" applyFont="1" applyAlignment="1">
      <alignment/>
    </xf>
    <xf numFmtId="166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42" applyNumberFormat="1" applyFont="1" applyAlignment="1">
      <alignment/>
    </xf>
    <xf numFmtId="165" fontId="6" fillId="0" borderId="0" xfId="57" applyNumberFormat="1" applyFont="1" applyAlignment="1">
      <alignment/>
    </xf>
    <xf numFmtId="4" fontId="6" fillId="0" borderId="0" xfId="0" applyNumberFormat="1" applyFont="1" applyAlignment="1">
      <alignment/>
    </xf>
    <xf numFmtId="166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6" fillId="0" borderId="0" xfId="42" applyNumberFormat="1" applyFont="1" applyAlignment="1">
      <alignment/>
    </xf>
    <xf numFmtId="165" fontId="2" fillId="0" borderId="0" xfId="42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7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57" applyNumberFormat="1" applyFont="1" applyAlignment="1">
      <alignment/>
    </xf>
    <xf numFmtId="4" fontId="5" fillId="0" borderId="0" xfId="0" applyNumberFormat="1" applyFont="1" applyAlignment="1">
      <alignment horizontal="center"/>
    </xf>
    <xf numFmtId="165" fontId="7" fillId="0" borderId="0" xfId="57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57" applyNumberFormat="1" applyFont="1" applyAlignment="1">
      <alignment/>
    </xf>
    <xf numFmtId="4" fontId="0" fillId="0" borderId="0" xfId="57" applyNumberFormat="1" applyFont="1" applyAlignment="1">
      <alignment/>
    </xf>
    <xf numFmtId="2" fontId="0" fillId="0" borderId="0" xfId="0" applyNumberFormat="1" applyFont="1" applyAlignment="1" quotePrefix="1">
      <alignment horizontal="right"/>
    </xf>
    <xf numFmtId="3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7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2" customWidth="1"/>
    <col min="2" max="2" width="20.8515625" style="2" bestFit="1" customWidth="1"/>
    <col min="3" max="3" width="11.00390625" style="2" customWidth="1"/>
    <col min="4" max="8" width="14.421875" style="2" customWidth="1"/>
    <col min="9" max="16384" width="9.140625" style="2" customWidth="1"/>
  </cols>
  <sheetData>
    <row r="1" ht="12.75">
      <c r="A1" s="29" t="s">
        <v>478</v>
      </c>
    </row>
    <row r="2" ht="12.75">
      <c r="A2" s="18" t="s">
        <v>479</v>
      </c>
    </row>
    <row r="3" spans="3:8" ht="12.75">
      <c r="C3" s="34" t="s">
        <v>310</v>
      </c>
      <c r="D3" s="34" t="s">
        <v>311</v>
      </c>
      <c r="E3" s="6"/>
      <c r="F3" s="34" t="s">
        <v>308</v>
      </c>
      <c r="G3" s="34" t="s">
        <v>315</v>
      </c>
      <c r="H3" s="6"/>
    </row>
    <row r="4" spans="3:8" ht="12.75">
      <c r="C4" s="34" t="s">
        <v>309</v>
      </c>
      <c r="D4" s="34" t="s">
        <v>309</v>
      </c>
      <c r="E4" s="34" t="s">
        <v>480</v>
      </c>
      <c r="F4" s="34" t="s">
        <v>317</v>
      </c>
      <c r="G4" s="34" t="s">
        <v>317</v>
      </c>
      <c r="H4" s="34" t="s">
        <v>481</v>
      </c>
    </row>
    <row r="5" spans="3:8" ht="12.75">
      <c r="C5" s="34" t="s">
        <v>316</v>
      </c>
      <c r="D5" s="34" t="s">
        <v>316</v>
      </c>
      <c r="E5" s="34" t="s">
        <v>309</v>
      </c>
      <c r="F5" s="34" t="s">
        <v>316</v>
      </c>
      <c r="G5" s="34" t="s">
        <v>316</v>
      </c>
      <c r="H5" s="34" t="s">
        <v>308</v>
      </c>
    </row>
    <row r="7" spans="1:8" ht="12.75">
      <c r="A7" s="30" t="s">
        <v>324</v>
      </c>
      <c r="C7" s="31">
        <f>C10+C26+C70+C80+C103+C131+C134+C143+C149+C152+C167+C189</f>
        <v>340253</v>
      </c>
      <c r="D7" s="31">
        <f>D10+D26+D70+D80+D103+D131+D134+D143+D149+D152+D167+D189</f>
        <v>84466</v>
      </c>
      <c r="E7" s="32">
        <f>(C7/(C7+D7))</f>
        <v>0.801124979103831</v>
      </c>
      <c r="F7" s="31">
        <f>F10+F26+F70+F80+F103+F131+F134+F143+F149+F152+F167+F189</f>
        <v>35953</v>
      </c>
      <c r="G7" s="31">
        <f>G10+G26+G70+G80+G103+G131+G134+G143+G149+G152+G167+G189</f>
        <v>481317</v>
      </c>
      <c r="H7" s="32">
        <f>(F7/G7)</f>
        <v>0.07469713307446028</v>
      </c>
    </row>
    <row r="8" spans="3:8" ht="12.75">
      <c r="C8" s="31"/>
      <c r="D8" s="31"/>
      <c r="E8" s="32"/>
      <c r="F8" s="31"/>
      <c r="G8" s="31"/>
      <c r="H8" s="32"/>
    </row>
    <row r="9" spans="3:8" ht="12.75">
      <c r="C9" s="31"/>
      <c r="D9" s="31"/>
      <c r="E9" s="32"/>
      <c r="F9" s="31"/>
      <c r="G9" s="31"/>
      <c r="H9" s="32"/>
    </row>
    <row r="10" spans="1:8" ht="12.75">
      <c r="A10" s="30" t="s">
        <v>325</v>
      </c>
      <c r="C10" s="31">
        <f>SUM(C11:C23)</f>
        <v>49853</v>
      </c>
      <c r="D10" s="31">
        <f>SUM(D11:D23)</f>
        <v>14653</v>
      </c>
      <c r="E10" s="32">
        <f aca="true" t="shared" si="0" ref="E10:E23">(C10/(C10+D10))</f>
        <v>0.772842836325303</v>
      </c>
      <c r="F10" s="31">
        <f>SUM(F11:F23)</f>
        <v>324</v>
      </c>
      <c r="G10" s="31">
        <f>SUM(G11:G23)</f>
        <v>66819</v>
      </c>
      <c r="H10" s="32">
        <f aca="true" t="shared" si="1" ref="H10:H23">(F10/G10)</f>
        <v>0.004848920217303461</v>
      </c>
    </row>
    <row r="11" spans="2:8" ht="12.75">
      <c r="B11" s="30" t="s">
        <v>326</v>
      </c>
      <c r="C11" s="31">
        <v>2255</v>
      </c>
      <c r="D11" s="31">
        <v>897</v>
      </c>
      <c r="E11" s="32">
        <f t="shared" si="0"/>
        <v>0.7154187817258884</v>
      </c>
      <c r="F11" s="31">
        <v>10</v>
      </c>
      <c r="G11" s="31">
        <v>3300</v>
      </c>
      <c r="H11" s="32">
        <f t="shared" si="1"/>
        <v>0.0030303030303030303</v>
      </c>
    </row>
    <row r="12" spans="2:8" ht="12.75">
      <c r="B12" s="30" t="s">
        <v>327</v>
      </c>
      <c r="C12" s="31">
        <v>3315</v>
      </c>
      <c r="D12" s="31">
        <v>1041</v>
      </c>
      <c r="E12" s="32">
        <f t="shared" si="0"/>
        <v>0.7610192837465565</v>
      </c>
      <c r="F12" s="31">
        <v>18</v>
      </c>
      <c r="G12" s="31">
        <v>4536</v>
      </c>
      <c r="H12" s="32">
        <f t="shared" si="1"/>
        <v>0.003968253968253968</v>
      </c>
    </row>
    <row r="13" spans="2:8" ht="12.75">
      <c r="B13" s="30" t="s">
        <v>328</v>
      </c>
      <c r="C13" s="31">
        <v>5451</v>
      </c>
      <c r="D13" s="31">
        <v>1481</v>
      </c>
      <c r="E13" s="32">
        <f t="shared" si="0"/>
        <v>0.7863531448355453</v>
      </c>
      <c r="F13" s="31">
        <v>17</v>
      </c>
      <c r="G13" s="31">
        <v>7067</v>
      </c>
      <c r="H13" s="32">
        <f t="shared" si="1"/>
        <v>0.0024055469081647094</v>
      </c>
    </row>
    <row r="14" spans="2:8" ht="12.75">
      <c r="B14" s="30" t="s">
        <v>329</v>
      </c>
      <c r="C14" s="31">
        <v>7579</v>
      </c>
      <c r="D14" s="31">
        <v>1837</v>
      </c>
      <c r="E14" s="32">
        <f t="shared" si="0"/>
        <v>0.8049065420560748</v>
      </c>
      <c r="F14" s="31">
        <v>7</v>
      </c>
      <c r="G14" s="31">
        <v>9616</v>
      </c>
      <c r="H14" s="32">
        <f t="shared" si="1"/>
        <v>0.0007279534109816972</v>
      </c>
    </row>
    <row r="15" spans="2:8" ht="12.75">
      <c r="B15" s="30" t="s">
        <v>330</v>
      </c>
      <c r="C15" s="31">
        <v>1087</v>
      </c>
      <c r="D15" s="31">
        <v>357</v>
      </c>
      <c r="E15" s="32">
        <f t="shared" si="0"/>
        <v>0.752770083102493</v>
      </c>
      <c r="F15" s="31">
        <v>0</v>
      </c>
      <c r="G15" s="31">
        <v>1495</v>
      </c>
      <c r="H15" s="32">
        <f t="shared" si="1"/>
        <v>0</v>
      </c>
    </row>
    <row r="16" spans="2:8" ht="12.75">
      <c r="B16" s="30" t="s">
        <v>331</v>
      </c>
      <c r="C16" s="31">
        <v>6923</v>
      </c>
      <c r="D16" s="31">
        <v>1677</v>
      </c>
      <c r="E16" s="32">
        <f t="shared" si="0"/>
        <v>0.805</v>
      </c>
      <c r="F16" s="31">
        <v>15</v>
      </c>
      <c r="G16" s="31">
        <v>8847</v>
      </c>
      <c r="H16" s="32">
        <f t="shared" si="1"/>
        <v>0.00169548999660902</v>
      </c>
    </row>
    <row r="17" spans="2:8" ht="12.75">
      <c r="B17" s="30" t="s">
        <v>332</v>
      </c>
      <c r="C17" s="31">
        <v>2815</v>
      </c>
      <c r="D17" s="31">
        <v>1176</v>
      </c>
      <c r="E17" s="32">
        <f t="shared" si="0"/>
        <v>0.7053370082686043</v>
      </c>
      <c r="F17" s="31">
        <v>2</v>
      </c>
      <c r="G17" s="31">
        <v>4316</v>
      </c>
      <c r="H17" s="32">
        <f t="shared" si="1"/>
        <v>0.0004633920296570899</v>
      </c>
    </row>
    <row r="18" spans="2:8" ht="12.75">
      <c r="B18" s="30" t="s">
        <v>333</v>
      </c>
      <c r="C18" s="31">
        <v>4973</v>
      </c>
      <c r="D18" s="31">
        <v>967</v>
      </c>
      <c r="E18" s="32">
        <f t="shared" si="0"/>
        <v>0.8372053872053872</v>
      </c>
      <c r="F18" s="31">
        <v>12</v>
      </c>
      <c r="G18" s="31">
        <v>6123</v>
      </c>
      <c r="H18" s="32">
        <f t="shared" si="1"/>
        <v>0.0019598236158745713</v>
      </c>
    </row>
    <row r="19" spans="2:8" ht="12.75">
      <c r="B19" s="30" t="s">
        <v>334</v>
      </c>
      <c r="C19" s="31">
        <v>2448</v>
      </c>
      <c r="D19" s="31">
        <v>875</v>
      </c>
      <c r="E19" s="32">
        <f t="shared" si="0"/>
        <v>0.7366837195305447</v>
      </c>
      <c r="F19" s="31">
        <v>2</v>
      </c>
      <c r="G19" s="31">
        <v>3404</v>
      </c>
      <c r="H19" s="32">
        <f t="shared" si="1"/>
        <v>0.0005875440658049354</v>
      </c>
    </row>
    <row r="20" spans="2:8" ht="12.75">
      <c r="B20" s="30" t="s">
        <v>335</v>
      </c>
      <c r="C20" s="31">
        <v>10126</v>
      </c>
      <c r="D20" s="31">
        <v>3316</v>
      </c>
      <c r="E20" s="32">
        <f t="shared" si="0"/>
        <v>0.7533105192679661</v>
      </c>
      <c r="F20" s="31">
        <v>18</v>
      </c>
      <c r="G20" s="31">
        <v>13799</v>
      </c>
      <c r="H20" s="32">
        <f t="shared" si="1"/>
        <v>0.0013044423508949924</v>
      </c>
    </row>
    <row r="21" spans="2:8" ht="12.75">
      <c r="B21" s="30" t="s">
        <v>336</v>
      </c>
      <c r="C21" s="31">
        <v>1208</v>
      </c>
      <c r="D21" s="31">
        <v>223</v>
      </c>
      <c r="E21" s="32">
        <f t="shared" si="0"/>
        <v>0.8441649196366178</v>
      </c>
      <c r="F21" s="31">
        <v>0</v>
      </c>
      <c r="G21" s="31">
        <v>1449</v>
      </c>
      <c r="H21" s="32">
        <f t="shared" si="1"/>
        <v>0</v>
      </c>
    </row>
    <row r="22" spans="2:8" ht="12.75">
      <c r="B22" s="30" t="s">
        <v>337</v>
      </c>
      <c r="C22" s="31">
        <v>1443</v>
      </c>
      <c r="D22" s="31">
        <v>776</v>
      </c>
      <c r="E22" s="32">
        <f t="shared" si="0"/>
        <v>0.6502929247408743</v>
      </c>
      <c r="F22" s="31">
        <v>1</v>
      </c>
      <c r="G22" s="31">
        <v>2362</v>
      </c>
      <c r="H22" s="32">
        <f t="shared" si="1"/>
        <v>0.0004233700254022015</v>
      </c>
    </row>
    <row r="23" spans="2:8" ht="12.75">
      <c r="B23" s="30" t="s">
        <v>338</v>
      </c>
      <c r="C23" s="31">
        <v>230</v>
      </c>
      <c r="D23" s="31">
        <v>30</v>
      </c>
      <c r="E23" s="32">
        <f t="shared" si="0"/>
        <v>0.8846153846153846</v>
      </c>
      <c r="F23" s="31">
        <v>222</v>
      </c>
      <c r="G23" s="31">
        <v>505</v>
      </c>
      <c r="H23" s="32">
        <f t="shared" si="1"/>
        <v>0.4396039603960396</v>
      </c>
    </row>
    <row r="24" spans="3:8" ht="12.75">
      <c r="C24" s="31"/>
      <c r="D24" s="31"/>
      <c r="E24" s="32"/>
      <c r="F24" s="31"/>
      <c r="G24" s="31"/>
      <c r="H24" s="32"/>
    </row>
    <row r="26" spans="1:8" ht="12.75">
      <c r="A26" s="30" t="s">
        <v>339</v>
      </c>
      <c r="C26" s="31">
        <f>SUM(C27:C67)</f>
        <v>101594</v>
      </c>
      <c r="D26" s="31">
        <f>SUM(D27:D67)</f>
        <v>27498</v>
      </c>
      <c r="E26" s="32">
        <f aca="true" t="shared" si="2" ref="E26:E67">(C26/(C26+D26))</f>
        <v>0.7869891240355715</v>
      </c>
      <c r="F26" s="31">
        <f>SUM(F27:F67)</f>
        <v>4683</v>
      </c>
      <c r="G26" s="31">
        <f>SUM(G27:G67)</f>
        <v>140677</v>
      </c>
      <c r="H26" s="32">
        <f aca="true" t="shared" si="3" ref="H26:H67">(F26/G26)</f>
        <v>0.0332890237920911</v>
      </c>
    </row>
    <row r="27" spans="2:8" ht="12.75">
      <c r="B27" s="30" t="s">
        <v>340</v>
      </c>
      <c r="C27" s="31">
        <v>246</v>
      </c>
      <c r="D27" s="31">
        <v>22</v>
      </c>
      <c r="E27" s="32">
        <f t="shared" si="2"/>
        <v>0.917910447761194</v>
      </c>
      <c r="F27" s="31">
        <v>3</v>
      </c>
      <c r="G27" s="31">
        <v>280</v>
      </c>
      <c r="H27" s="32">
        <f t="shared" si="3"/>
        <v>0.010714285714285714</v>
      </c>
    </row>
    <row r="28" spans="2:8" ht="12.75">
      <c r="B28" s="30" t="s">
        <v>341</v>
      </c>
      <c r="C28" s="31">
        <v>845</v>
      </c>
      <c r="D28" s="31">
        <v>145</v>
      </c>
      <c r="E28" s="32">
        <f t="shared" si="2"/>
        <v>0.8535353535353535</v>
      </c>
      <c r="F28" s="31">
        <v>94</v>
      </c>
      <c r="G28" s="31">
        <v>1120</v>
      </c>
      <c r="H28" s="32">
        <f t="shared" si="3"/>
        <v>0.08392857142857142</v>
      </c>
    </row>
    <row r="29" spans="2:8" ht="12.75">
      <c r="B29" s="30" t="s">
        <v>342</v>
      </c>
      <c r="C29" s="31">
        <v>1226</v>
      </c>
      <c r="D29" s="31">
        <v>231</v>
      </c>
      <c r="E29" s="32">
        <f t="shared" si="2"/>
        <v>0.8414550446122169</v>
      </c>
      <c r="F29" s="31">
        <v>25</v>
      </c>
      <c r="G29" s="31">
        <v>1548</v>
      </c>
      <c r="H29" s="32">
        <f t="shared" si="3"/>
        <v>0.01614987080103359</v>
      </c>
    </row>
    <row r="30" spans="2:8" ht="12.75">
      <c r="B30" s="30" t="s">
        <v>343</v>
      </c>
      <c r="C30" s="31">
        <v>856</v>
      </c>
      <c r="D30" s="31">
        <v>154</v>
      </c>
      <c r="E30" s="32">
        <f t="shared" si="2"/>
        <v>0.8475247524752475</v>
      </c>
      <c r="F30" s="31">
        <v>31</v>
      </c>
      <c r="G30" s="31">
        <v>1097</v>
      </c>
      <c r="H30" s="32">
        <f t="shared" si="3"/>
        <v>0.028258887876025523</v>
      </c>
    </row>
    <row r="31" spans="2:8" ht="12.75">
      <c r="B31" s="30" t="s">
        <v>344</v>
      </c>
      <c r="C31" s="31">
        <v>306</v>
      </c>
      <c r="D31" s="31">
        <v>68</v>
      </c>
      <c r="E31" s="32">
        <f t="shared" si="2"/>
        <v>0.8181818181818182</v>
      </c>
      <c r="F31" s="31">
        <v>12</v>
      </c>
      <c r="G31" s="31">
        <v>420</v>
      </c>
      <c r="H31" s="32">
        <f t="shared" si="3"/>
        <v>0.02857142857142857</v>
      </c>
    </row>
    <row r="32" spans="2:8" ht="12.75">
      <c r="B32" s="30" t="s">
        <v>345</v>
      </c>
      <c r="C32" s="31">
        <v>6756</v>
      </c>
      <c r="D32" s="31">
        <v>864</v>
      </c>
      <c r="E32" s="32">
        <f t="shared" si="2"/>
        <v>0.8866141732283465</v>
      </c>
      <c r="F32" s="31">
        <v>16</v>
      </c>
      <c r="G32" s="31">
        <v>7801</v>
      </c>
      <c r="H32" s="32">
        <f t="shared" si="3"/>
        <v>0.00205101910011537</v>
      </c>
    </row>
    <row r="33" spans="2:8" ht="12.75">
      <c r="B33" s="30" t="s">
        <v>346</v>
      </c>
      <c r="C33" s="31">
        <v>1572</v>
      </c>
      <c r="D33" s="31">
        <v>523</v>
      </c>
      <c r="E33" s="32">
        <f t="shared" si="2"/>
        <v>0.7503579952267303</v>
      </c>
      <c r="F33" s="31">
        <v>86</v>
      </c>
      <c r="G33" s="31">
        <v>2316</v>
      </c>
      <c r="H33" s="32">
        <f t="shared" si="3"/>
        <v>0.037132987910189985</v>
      </c>
    </row>
    <row r="34" spans="2:8" ht="12.75">
      <c r="B34" s="30" t="s">
        <v>347</v>
      </c>
      <c r="C34" s="31">
        <v>7546</v>
      </c>
      <c r="D34" s="31">
        <v>2584</v>
      </c>
      <c r="E34" s="32">
        <f t="shared" si="2"/>
        <v>0.7449160908193485</v>
      </c>
      <c r="F34" s="31">
        <v>71</v>
      </c>
      <c r="G34" s="31">
        <v>10737</v>
      </c>
      <c r="H34" s="32">
        <f t="shared" si="3"/>
        <v>0.006612647853217845</v>
      </c>
    </row>
    <row r="35" spans="2:8" ht="12.75">
      <c r="B35" s="30" t="s">
        <v>348</v>
      </c>
      <c r="C35" s="31">
        <v>1079</v>
      </c>
      <c r="D35" s="31">
        <v>221</v>
      </c>
      <c r="E35" s="32">
        <f t="shared" si="2"/>
        <v>0.83</v>
      </c>
      <c r="F35" s="31">
        <v>142</v>
      </c>
      <c r="G35" s="31">
        <v>1542</v>
      </c>
      <c r="H35" s="32">
        <f t="shared" si="3"/>
        <v>0.09208819714656291</v>
      </c>
    </row>
    <row r="36" spans="2:8" ht="12.75">
      <c r="B36" s="30" t="s">
        <v>349</v>
      </c>
      <c r="C36" s="31">
        <v>4592</v>
      </c>
      <c r="D36" s="31">
        <v>2481</v>
      </c>
      <c r="E36" s="32">
        <f t="shared" si="2"/>
        <v>0.6492294641594797</v>
      </c>
      <c r="F36" s="31">
        <v>98</v>
      </c>
      <c r="G36" s="31">
        <v>7446</v>
      </c>
      <c r="H36" s="32">
        <f t="shared" si="3"/>
        <v>0.013161428955143701</v>
      </c>
    </row>
    <row r="37" spans="2:8" ht="12.75">
      <c r="B37" s="30" t="s">
        <v>350</v>
      </c>
      <c r="C37" s="31">
        <v>1480</v>
      </c>
      <c r="D37" s="31">
        <v>112</v>
      </c>
      <c r="E37" s="32">
        <f t="shared" si="2"/>
        <v>0.9296482412060302</v>
      </c>
      <c r="F37" s="31">
        <v>10</v>
      </c>
      <c r="G37" s="31">
        <v>1671</v>
      </c>
      <c r="H37" s="32">
        <f t="shared" si="3"/>
        <v>0.005984440454817474</v>
      </c>
    </row>
    <row r="38" spans="2:8" ht="12.75">
      <c r="B38" s="30" t="s">
        <v>351</v>
      </c>
      <c r="C38" s="31">
        <v>3714</v>
      </c>
      <c r="D38" s="31">
        <v>651</v>
      </c>
      <c r="E38" s="32">
        <f t="shared" si="2"/>
        <v>0.8508591065292096</v>
      </c>
      <c r="F38" s="31">
        <v>46</v>
      </c>
      <c r="G38" s="31">
        <v>4560</v>
      </c>
      <c r="H38" s="32">
        <f t="shared" si="3"/>
        <v>0.010087719298245614</v>
      </c>
    </row>
    <row r="39" spans="2:8" ht="12.75">
      <c r="B39" s="30" t="s">
        <v>352</v>
      </c>
      <c r="C39" s="31">
        <v>1262</v>
      </c>
      <c r="D39" s="31">
        <v>179</v>
      </c>
      <c r="E39" s="32">
        <f t="shared" si="2"/>
        <v>0.8757807078417765</v>
      </c>
      <c r="F39" s="31">
        <v>1</v>
      </c>
      <c r="G39" s="31">
        <v>1474</v>
      </c>
      <c r="H39" s="32">
        <f t="shared" si="3"/>
        <v>0.0006784260515603799</v>
      </c>
    </row>
    <row r="40" spans="2:8" ht="12.75">
      <c r="B40" s="30" t="s">
        <v>353</v>
      </c>
      <c r="C40" s="31">
        <v>3125</v>
      </c>
      <c r="D40" s="31">
        <v>523</v>
      </c>
      <c r="E40" s="32">
        <f t="shared" si="2"/>
        <v>0.8566337719298246</v>
      </c>
      <c r="F40" s="31">
        <v>7</v>
      </c>
      <c r="G40" s="31">
        <v>3749</v>
      </c>
      <c r="H40" s="32">
        <f t="shared" si="3"/>
        <v>0.0018671645772205922</v>
      </c>
    </row>
    <row r="41" spans="2:8" ht="12.75">
      <c r="B41" s="30" t="s">
        <v>354</v>
      </c>
      <c r="C41" s="31">
        <v>2357</v>
      </c>
      <c r="D41" s="31">
        <v>714</v>
      </c>
      <c r="E41" s="32">
        <f t="shared" si="2"/>
        <v>0.7675024422012374</v>
      </c>
      <c r="F41" s="31">
        <v>18</v>
      </c>
      <c r="G41" s="31">
        <v>3301</v>
      </c>
      <c r="H41" s="32">
        <f t="shared" si="3"/>
        <v>0.00545289306270827</v>
      </c>
    </row>
    <row r="42" spans="2:8" ht="12.75">
      <c r="B42" s="30" t="s">
        <v>355</v>
      </c>
      <c r="C42" s="31">
        <v>3400</v>
      </c>
      <c r="D42" s="31">
        <v>1298</v>
      </c>
      <c r="E42" s="32">
        <f t="shared" si="2"/>
        <v>0.7237122179650916</v>
      </c>
      <c r="F42" s="31">
        <v>15</v>
      </c>
      <c r="G42" s="31">
        <v>4864</v>
      </c>
      <c r="H42" s="32">
        <f t="shared" si="3"/>
        <v>0.0030838815789473685</v>
      </c>
    </row>
    <row r="43" spans="2:8" ht="12.75">
      <c r="B43" s="30" t="s">
        <v>356</v>
      </c>
      <c r="C43" s="31">
        <v>1494</v>
      </c>
      <c r="D43" s="31">
        <v>825</v>
      </c>
      <c r="E43" s="32">
        <f t="shared" si="2"/>
        <v>0.6442432082794308</v>
      </c>
      <c r="F43" s="31">
        <v>44</v>
      </c>
      <c r="G43" s="31">
        <v>2567</v>
      </c>
      <c r="H43" s="32">
        <f t="shared" si="3"/>
        <v>0.017140631086871836</v>
      </c>
    </row>
    <row r="44" spans="2:8" ht="12.75">
      <c r="B44" s="30" t="s">
        <v>357</v>
      </c>
      <c r="C44" s="31">
        <v>3223</v>
      </c>
      <c r="D44" s="31">
        <v>665</v>
      </c>
      <c r="E44" s="32">
        <f t="shared" si="2"/>
        <v>0.8289609053497943</v>
      </c>
      <c r="F44" s="31">
        <v>68</v>
      </c>
      <c r="G44" s="31">
        <v>4188</v>
      </c>
      <c r="H44" s="32">
        <f t="shared" si="3"/>
        <v>0.01623686723973257</v>
      </c>
    </row>
    <row r="45" spans="2:8" ht="12.75">
      <c r="B45" s="30" t="s">
        <v>358</v>
      </c>
      <c r="C45" s="31">
        <v>2564</v>
      </c>
      <c r="D45" s="31">
        <v>802</v>
      </c>
      <c r="E45" s="32">
        <f t="shared" si="2"/>
        <v>0.7617349970291146</v>
      </c>
      <c r="F45" s="31">
        <v>486</v>
      </c>
      <c r="G45" s="31">
        <v>4212</v>
      </c>
      <c r="H45" s="32">
        <f t="shared" si="3"/>
        <v>0.11538461538461539</v>
      </c>
    </row>
    <row r="46" spans="2:8" ht="12.75">
      <c r="B46" s="30" t="s">
        <v>359</v>
      </c>
      <c r="C46" s="31">
        <v>5499</v>
      </c>
      <c r="D46" s="31">
        <v>724</v>
      </c>
      <c r="E46" s="32">
        <f t="shared" si="2"/>
        <v>0.8836573999678612</v>
      </c>
      <c r="F46" s="31">
        <v>41</v>
      </c>
      <c r="G46" s="31">
        <v>6458</v>
      </c>
      <c r="H46" s="32">
        <f t="shared" si="3"/>
        <v>0.006348714772375349</v>
      </c>
    </row>
    <row r="47" spans="2:8" ht="12.75">
      <c r="B47" s="30" t="s">
        <v>360</v>
      </c>
      <c r="C47" s="31">
        <v>2095</v>
      </c>
      <c r="D47" s="31">
        <v>769</v>
      </c>
      <c r="E47" s="32">
        <f t="shared" si="2"/>
        <v>0.7314944134078212</v>
      </c>
      <c r="F47" s="31">
        <v>20</v>
      </c>
      <c r="G47" s="31">
        <v>3184</v>
      </c>
      <c r="H47" s="32">
        <f t="shared" si="3"/>
        <v>0.00628140703517588</v>
      </c>
    </row>
    <row r="48" spans="2:8" ht="12.75">
      <c r="B48" s="30" t="s">
        <v>361</v>
      </c>
      <c r="C48" s="31">
        <v>2546</v>
      </c>
      <c r="D48" s="31">
        <v>326</v>
      </c>
      <c r="E48" s="32">
        <f t="shared" si="2"/>
        <v>0.8864902506963789</v>
      </c>
      <c r="F48" s="31">
        <v>82</v>
      </c>
      <c r="G48" s="31">
        <v>3039</v>
      </c>
      <c r="H48" s="32">
        <f t="shared" si="3"/>
        <v>0.0269825600526489</v>
      </c>
    </row>
    <row r="49" spans="2:8" ht="12.75">
      <c r="B49" s="30" t="s">
        <v>362</v>
      </c>
      <c r="C49" s="31">
        <v>2183</v>
      </c>
      <c r="D49" s="31">
        <v>213</v>
      </c>
      <c r="E49" s="32">
        <f t="shared" si="2"/>
        <v>0.91110183639399</v>
      </c>
      <c r="F49" s="31">
        <v>46</v>
      </c>
      <c r="G49" s="31">
        <v>2559</v>
      </c>
      <c r="H49" s="32">
        <f t="shared" si="3"/>
        <v>0.01797577178585385</v>
      </c>
    </row>
    <row r="50" spans="2:8" ht="12.75">
      <c r="B50" s="30" t="s">
        <v>363</v>
      </c>
      <c r="C50" s="31">
        <v>1549</v>
      </c>
      <c r="D50" s="31">
        <v>550</v>
      </c>
      <c r="E50" s="32">
        <f t="shared" si="2"/>
        <v>0.7379704621248213</v>
      </c>
      <c r="F50" s="31">
        <v>6</v>
      </c>
      <c r="G50" s="31">
        <v>2231</v>
      </c>
      <c r="H50" s="32">
        <f t="shared" si="3"/>
        <v>0.002689376961004034</v>
      </c>
    </row>
    <row r="51" spans="2:8" ht="12.75">
      <c r="B51" s="30" t="s">
        <v>364</v>
      </c>
      <c r="C51" s="31">
        <v>2102</v>
      </c>
      <c r="D51" s="31">
        <v>375</v>
      </c>
      <c r="E51" s="32">
        <f t="shared" si="2"/>
        <v>0.8486071861122325</v>
      </c>
      <c r="F51" s="31">
        <v>24</v>
      </c>
      <c r="G51" s="31">
        <v>2640</v>
      </c>
      <c r="H51" s="32">
        <f t="shared" si="3"/>
        <v>0.00909090909090909</v>
      </c>
    </row>
    <row r="52" spans="2:8" ht="12.75">
      <c r="B52" s="30" t="s">
        <v>365</v>
      </c>
      <c r="C52" s="31">
        <v>250</v>
      </c>
      <c r="D52" s="31">
        <v>23</v>
      </c>
      <c r="E52" s="32">
        <f t="shared" si="2"/>
        <v>0.9157509157509157</v>
      </c>
      <c r="F52" s="31">
        <v>20</v>
      </c>
      <c r="G52" s="31">
        <v>325</v>
      </c>
      <c r="H52" s="32">
        <f t="shared" si="3"/>
        <v>0.06153846153846154</v>
      </c>
    </row>
    <row r="53" spans="2:8" ht="12.75">
      <c r="B53" s="30" t="s">
        <v>366</v>
      </c>
      <c r="C53" s="31">
        <v>2257</v>
      </c>
      <c r="D53" s="31">
        <v>2173</v>
      </c>
      <c r="E53" s="32">
        <f t="shared" si="2"/>
        <v>0.5094808126410835</v>
      </c>
      <c r="F53" s="31">
        <v>30</v>
      </c>
      <c r="G53" s="31">
        <v>4844</v>
      </c>
      <c r="H53" s="32">
        <f t="shared" si="3"/>
        <v>0.006193228736581338</v>
      </c>
    </row>
    <row r="54" spans="2:8" ht="12.75">
      <c r="B54" s="30" t="s">
        <v>367</v>
      </c>
      <c r="C54" s="31">
        <v>211</v>
      </c>
      <c r="D54" s="31">
        <v>63</v>
      </c>
      <c r="E54" s="32">
        <f t="shared" si="2"/>
        <v>0.7700729927007299</v>
      </c>
      <c r="F54" s="31">
        <v>11</v>
      </c>
      <c r="G54" s="31">
        <v>313</v>
      </c>
      <c r="H54" s="32">
        <f t="shared" si="3"/>
        <v>0.03514376996805112</v>
      </c>
    </row>
    <row r="55" spans="2:8" ht="12.75">
      <c r="B55" s="30" t="s">
        <v>368</v>
      </c>
      <c r="C55" s="31">
        <v>1719</v>
      </c>
      <c r="D55" s="31">
        <v>900</v>
      </c>
      <c r="E55" s="32">
        <f t="shared" si="2"/>
        <v>0.6563573883161512</v>
      </c>
      <c r="F55" s="31">
        <v>13</v>
      </c>
      <c r="G55" s="31">
        <v>2908</v>
      </c>
      <c r="H55" s="32">
        <f t="shared" si="3"/>
        <v>0.004470426409903714</v>
      </c>
    </row>
    <row r="56" spans="2:8" ht="12.75">
      <c r="B56" s="30" t="s">
        <v>369</v>
      </c>
      <c r="C56" s="31">
        <v>1659</v>
      </c>
      <c r="D56" s="31">
        <v>808</v>
      </c>
      <c r="E56" s="32">
        <f t="shared" si="2"/>
        <v>0.6724766923388731</v>
      </c>
      <c r="F56" s="31">
        <v>8</v>
      </c>
      <c r="G56" s="31">
        <v>2602</v>
      </c>
      <c r="H56" s="32">
        <f t="shared" si="3"/>
        <v>0.0030745580322828594</v>
      </c>
    </row>
    <row r="57" spans="2:8" ht="12.75">
      <c r="B57" s="30" t="s">
        <v>370</v>
      </c>
      <c r="C57" s="31">
        <v>4240</v>
      </c>
      <c r="D57" s="31">
        <v>654</v>
      </c>
      <c r="E57" s="32">
        <f t="shared" si="2"/>
        <v>0.8663669799754802</v>
      </c>
      <c r="F57" s="31">
        <v>60</v>
      </c>
      <c r="G57" s="31">
        <v>5349</v>
      </c>
      <c r="H57" s="32">
        <f t="shared" si="3"/>
        <v>0.011217049915872126</v>
      </c>
    </row>
    <row r="58" spans="2:8" ht="12.75">
      <c r="B58" s="30" t="s">
        <v>371</v>
      </c>
      <c r="C58" s="31">
        <v>2173</v>
      </c>
      <c r="D58" s="31">
        <v>973</v>
      </c>
      <c r="E58" s="32">
        <f t="shared" si="2"/>
        <v>0.6907183725365543</v>
      </c>
      <c r="F58" s="31">
        <v>488</v>
      </c>
      <c r="G58" s="31">
        <v>3870</v>
      </c>
      <c r="H58" s="32">
        <f t="shared" si="3"/>
        <v>0.12609819121447027</v>
      </c>
    </row>
    <row r="59" spans="2:8" ht="12.75">
      <c r="B59" s="30" t="s">
        <v>372</v>
      </c>
      <c r="C59" s="31">
        <v>4906</v>
      </c>
      <c r="D59" s="31">
        <v>1294</v>
      </c>
      <c r="E59" s="32">
        <f t="shared" si="2"/>
        <v>0.7912903225806451</v>
      </c>
      <c r="F59" s="31">
        <v>31</v>
      </c>
      <c r="G59" s="31">
        <v>6425</v>
      </c>
      <c r="H59" s="32">
        <f t="shared" si="3"/>
        <v>0.004824902723735408</v>
      </c>
    </row>
    <row r="60" spans="2:8" ht="12.75">
      <c r="B60" s="30" t="s">
        <v>373</v>
      </c>
      <c r="C60" s="31">
        <v>3859</v>
      </c>
      <c r="D60" s="31">
        <v>547</v>
      </c>
      <c r="E60" s="32">
        <f t="shared" si="2"/>
        <v>0.8758511121198366</v>
      </c>
      <c r="F60" s="31">
        <v>12</v>
      </c>
      <c r="G60" s="31">
        <v>4595</v>
      </c>
      <c r="H60" s="32">
        <f t="shared" si="3"/>
        <v>0.0026115342763873774</v>
      </c>
    </row>
    <row r="61" spans="2:8" ht="12.75">
      <c r="B61" s="30" t="s">
        <v>374</v>
      </c>
      <c r="C61" s="31">
        <v>5451</v>
      </c>
      <c r="D61" s="31">
        <v>1049</v>
      </c>
      <c r="E61" s="32">
        <f t="shared" si="2"/>
        <v>0.8386153846153847</v>
      </c>
      <c r="F61" s="31">
        <v>188</v>
      </c>
      <c r="G61" s="31">
        <v>7021</v>
      </c>
      <c r="H61" s="32">
        <f t="shared" si="3"/>
        <v>0.02677681241988321</v>
      </c>
    </row>
    <row r="62" spans="2:8" ht="12.75">
      <c r="B62" s="30" t="s">
        <v>375</v>
      </c>
      <c r="C62" s="31">
        <v>166</v>
      </c>
      <c r="D62" s="31">
        <v>14</v>
      </c>
      <c r="E62" s="32">
        <f t="shared" si="2"/>
        <v>0.9222222222222223</v>
      </c>
      <c r="F62" s="31">
        <v>6</v>
      </c>
      <c r="G62" s="31">
        <v>204</v>
      </c>
      <c r="H62" s="32">
        <f t="shared" si="3"/>
        <v>0.029411764705882353</v>
      </c>
    </row>
    <row r="63" spans="2:8" ht="12.75">
      <c r="B63" s="30" t="s">
        <v>376</v>
      </c>
      <c r="C63" s="31">
        <v>2355</v>
      </c>
      <c r="D63" s="31">
        <v>741</v>
      </c>
      <c r="E63" s="32">
        <f t="shared" si="2"/>
        <v>0.7606589147286822</v>
      </c>
      <c r="F63" s="31">
        <v>267</v>
      </c>
      <c r="G63" s="31">
        <v>3575</v>
      </c>
      <c r="H63" s="32">
        <f t="shared" si="3"/>
        <v>0.07468531468531468</v>
      </c>
    </row>
    <row r="64" spans="2:8" ht="12.75">
      <c r="B64" s="30" t="s">
        <v>377</v>
      </c>
      <c r="C64" s="31">
        <v>4005</v>
      </c>
      <c r="D64" s="31">
        <v>514</v>
      </c>
      <c r="E64" s="32">
        <f t="shared" si="2"/>
        <v>0.8862580216862138</v>
      </c>
      <c r="F64" s="31">
        <v>124</v>
      </c>
      <c r="G64" s="31">
        <v>4757</v>
      </c>
      <c r="H64" s="32">
        <f t="shared" si="3"/>
        <v>0.026066848854319948</v>
      </c>
    </row>
    <row r="65" spans="2:8" ht="12.75">
      <c r="B65" s="30" t="s">
        <v>378</v>
      </c>
      <c r="C65" s="31">
        <v>2561</v>
      </c>
      <c r="D65" s="31">
        <v>361</v>
      </c>
      <c r="E65" s="32">
        <f t="shared" si="2"/>
        <v>0.8764544832306639</v>
      </c>
      <c r="F65" s="31">
        <v>8</v>
      </c>
      <c r="G65" s="31">
        <v>3020</v>
      </c>
      <c r="H65" s="32">
        <f t="shared" si="3"/>
        <v>0.0026490066225165563</v>
      </c>
    </row>
    <row r="66" spans="2:8" ht="12.75">
      <c r="B66" s="30" t="s">
        <v>379</v>
      </c>
      <c r="C66" s="31">
        <v>1146</v>
      </c>
      <c r="D66" s="31">
        <v>253</v>
      </c>
      <c r="E66" s="32">
        <f t="shared" si="2"/>
        <v>0.81915654038599</v>
      </c>
      <c r="F66" s="31">
        <v>30</v>
      </c>
      <c r="G66" s="31">
        <v>1506</v>
      </c>
      <c r="H66" s="32">
        <f t="shared" si="3"/>
        <v>0.0199203187250996</v>
      </c>
    </row>
    <row r="67" spans="2:8" ht="12.75">
      <c r="B67" s="30" t="s">
        <v>338</v>
      </c>
      <c r="C67" s="31">
        <v>1019</v>
      </c>
      <c r="D67" s="31">
        <v>1112</v>
      </c>
      <c r="E67" s="32">
        <f t="shared" si="2"/>
        <v>0.4781792585640544</v>
      </c>
      <c r="F67" s="31">
        <v>1895</v>
      </c>
      <c r="G67" s="31">
        <v>4359</v>
      </c>
      <c r="H67" s="32">
        <f t="shared" si="3"/>
        <v>0.43473273686625374</v>
      </c>
    </row>
    <row r="68" spans="3:8" ht="12.75">
      <c r="C68" s="31"/>
      <c r="D68" s="31"/>
      <c r="E68" s="32"/>
      <c r="F68" s="31"/>
      <c r="G68" s="31"/>
      <c r="H68" s="32"/>
    </row>
    <row r="70" spans="1:8" ht="12.75">
      <c r="A70" s="30" t="s">
        <v>380</v>
      </c>
      <c r="C70" s="31">
        <f>SUM(C71:C77)</f>
        <v>5437</v>
      </c>
      <c r="D70" s="31">
        <f>SUM(D71:D77)</f>
        <v>1445</v>
      </c>
      <c r="E70" s="32">
        <f aca="true" t="shared" si="4" ref="E70:E77">(C70/(C70+D70))</f>
        <v>0.7900319674513223</v>
      </c>
      <c r="F70" s="31">
        <f>SUM(F71:F77)</f>
        <v>8886</v>
      </c>
      <c r="G70" s="31">
        <f>SUM(G71:G77)</f>
        <v>17068</v>
      </c>
      <c r="H70" s="32">
        <f aca="true" t="shared" si="5" ref="H70:H77">(F70/G70)</f>
        <v>0.5206233887977502</v>
      </c>
    </row>
    <row r="71" spans="2:8" ht="12.75">
      <c r="B71" s="30" t="s">
        <v>381</v>
      </c>
      <c r="C71" s="31">
        <v>534</v>
      </c>
      <c r="D71" s="31">
        <v>140</v>
      </c>
      <c r="E71" s="32">
        <f t="shared" si="4"/>
        <v>0.7922848664688428</v>
      </c>
      <c r="F71" s="31">
        <v>937</v>
      </c>
      <c r="G71" s="31">
        <v>1684</v>
      </c>
      <c r="H71" s="32">
        <f t="shared" si="5"/>
        <v>0.5564133016627079</v>
      </c>
    </row>
    <row r="72" spans="2:8" ht="12.75">
      <c r="B72" s="30" t="s">
        <v>382</v>
      </c>
      <c r="C72" s="31">
        <v>932</v>
      </c>
      <c r="D72" s="31">
        <v>269</v>
      </c>
      <c r="E72" s="32">
        <f t="shared" si="4"/>
        <v>0.7760199833472107</v>
      </c>
      <c r="F72" s="31">
        <v>549</v>
      </c>
      <c r="G72" s="31">
        <v>1889</v>
      </c>
      <c r="H72" s="32">
        <f t="shared" si="5"/>
        <v>0.29062996294335625</v>
      </c>
    </row>
    <row r="73" spans="2:8" ht="12.75">
      <c r="B73" s="30" t="s">
        <v>383</v>
      </c>
      <c r="C73" s="31">
        <v>892</v>
      </c>
      <c r="D73" s="31">
        <v>349</v>
      </c>
      <c r="E73" s="32">
        <f t="shared" si="4"/>
        <v>0.7187751813053989</v>
      </c>
      <c r="F73" s="31">
        <v>2510</v>
      </c>
      <c r="G73" s="31">
        <v>3996</v>
      </c>
      <c r="H73" s="32">
        <f t="shared" si="5"/>
        <v>0.6281281281281281</v>
      </c>
    </row>
    <row r="74" spans="2:8" ht="12.75">
      <c r="B74" s="30" t="s">
        <v>384</v>
      </c>
      <c r="C74" s="31">
        <v>745</v>
      </c>
      <c r="D74" s="31">
        <v>140</v>
      </c>
      <c r="E74" s="32">
        <f t="shared" si="4"/>
        <v>0.8418079096045198</v>
      </c>
      <c r="F74" s="31">
        <v>1199</v>
      </c>
      <c r="G74" s="31">
        <v>2310</v>
      </c>
      <c r="H74" s="32">
        <f t="shared" si="5"/>
        <v>0.5190476190476191</v>
      </c>
    </row>
    <row r="75" spans="2:8" ht="12.75">
      <c r="B75" s="30" t="s">
        <v>385</v>
      </c>
      <c r="C75" s="31">
        <v>291</v>
      </c>
      <c r="D75" s="31">
        <v>94</v>
      </c>
      <c r="E75" s="32">
        <f t="shared" si="4"/>
        <v>0.7558441558441559</v>
      </c>
      <c r="F75" s="31">
        <v>174</v>
      </c>
      <c r="G75" s="31">
        <v>782</v>
      </c>
      <c r="H75" s="32">
        <f t="shared" si="5"/>
        <v>0.22250639386189258</v>
      </c>
    </row>
    <row r="76" spans="2:8" ht="12.75">
      <c r="B76" s="30" t="s">
        <v>386</v>
      </c>
      <c r="C76" s="31">
        <v>1450</v>
      </c>
      <c r="D76" s="31">
        <v>337</v>
      </c>
      <c r="E76" s="32">
        <f t="shared" si="4"/>
        <v>0.8114157806379407</v>
      </c>
      <c r="F76" s="31">
        <v>1412</v>
      </c>
      <c r="G76" s="31">
        <v>3459</v>
      </c>
      <c r="H76" s="32">
        <f t="shared" si="5"/>
        <v>0.4082104654524429</v>
      </c>
    </row>
    <row r="77" spans="2:8" ht="12.75">
      <c r="B77" s="30" t="s">
        <v>338</v>
      </c>
      <c r="C77" s="31">
        <v>593</v>
      </c>
      <c r="D77" s="31">
        <v>116</v>
      </c>
      <c r="E77" s="32">
        <f t="shared" si="4"/>
        <v>0.8363892806770099</v>
      </c>
      <c r="F77" s="31">
        <v>2105</v>
      </c>
      <c r="G77" s="31">
        <v>2948</v>
      </c>
      <c r="H77" s="32">
        <f t="shared" si="5"/>
        <v>0.7140434192672999</v>
      </c>
    </row>
    <row r="78" spans="3:8" ht="12.75">
      <c r="C78" s="31"/>
      <c r="D78" s="31"/>
      <c r="E78" s="32"/>
      <c r="F78" s="31"/>
      <c r="G78" s="31"/>
      <c r="H78" s="32"/>
    </row>
    <row r="80" spans="1:8" ht="12.75">
      <c r="A80" s="30" t="s">
        <v>387</v>
      </c>
      <c r="C80" s="31">
        <f>SUM(C81:C100)</f>
        <v>52728</v>
      </c>
      <c r="D80" s="31">
        <f>SUM(D81:D100)</f>
        <v>10133</v>
      </c>
      <c r="E80" s="32">
        <f aca="true" t="shared" si="6" ref="E80:E100">(C80/(C80+D80))</f>
        <v>0.8388030734477657</v>
      </c>
      <c r="F80" s="31">
        <f>SUM(F81:F100)</f>
        <v>272</v>
      </c>
      <c r="G80" s="31">
        <f>SUM(G81:G100)</f>
        <v>64842</v>
      </c>
      <c r="H80" s="32">
        <f aca="true" t="shared" si="7" ref="H80:H100">(F80/G80)</f>
        <v>0.004194812004564942</v>
      </c>
    </row>
    <row r="81" spans="2:8" ht="12.75">
      <c r="B81" s="30" t="s">
        <v>388</v>
      </c>
      <c r="C81" s="31">
        <v>237</v>
      </c>
      <c r="D81" s="31">
        <v>64</v>
      </c>
      <c r="E81" s="32">
        <f t="shared" si="6"/>
        <v>0.7873754152823921</v>
      </c>
      <c r="F81" s="31">
        <v>25</v>
      </c>
      <c r="G81" s="31">
        <v>346</v>
      </c>
      <c r="H81" s="32">
        <f t="shared" si="7"/>
        <v>0.07225433526011561</v>
      </c>
    </row>
    <row r="82" spans="2:8" ht="12.75">
      <c r="B82" s="30" t="s">
        <v>389</v>
      </c>
      <c r="C82" s="31">
        <v>1688</v>
      </c>
      <c r="D82" s="31">
        <v>266</v>
      </c>
      <c r="E82" s="32">
        <f t="shared" si="6"/>
        <v>0.8638689866939611</v>
      </c>
      <c r="F82" s="31">
        <v>26</v>
      </c>
      <c r="G82" s="31">
        <v>2042</v>
      </c>
      <c r="H82" s="32">
        <f t="shared" si="7"/>
        <v>0.012732615083251714</v>
      </c>
    </row>
    <row r="83" spans="2:8" ht="12.75">
      <c r="B83" s="30" t="s">
        <v>390</v>
      </c>
      <c r="C83" s="31">
        <v>1458</v>
      </c>
      <c r="D83" s="31">
        <v>218</v>
      </c>
      <c r="E83" s="32">
        <f t="shared" si="6"/>
        <v>0.869928400954654</v>
      </c>
      <c r="F83" s="31">
        <v>9</v>
      </c>
      <c r="G83" s="31">
        <v>1747</v>
      </c>
      <c r="H83" s="32">
        <f t="shared" si="7"/>
        <v>0.005151688609044075</v>
      </c>
    </row>
    <row r="84" spans="2:8" ht="12.75">
      <c r="B84" s="30" t="s">
        <v>391</v>
      </c>
      <c r="C84" s="31">
        <v>3451</v>
      </c>
      <c r="D84" s="31">
        <v>221</v>
      </c>
      <c r="E84" s="32">
        <f t="shared" si="6"/>
        <v>0.9398148148148148</v>
      </c>
      <c r="F84" s="31">
        <v>5</v>
      </c>
      <c r="G84" s="31">
        <v>3731</v>
      </c>
      <c r="H84" s="32">
        <f t="shared" si="7"/>
        <v>0.0013401232913428035</v>
      </c>
    </row>
    <row r="85" spans="2:8" ht="12.75">
      <c r="B85" s="30" t="s">
        <v>392</v>
      </c>
      <c r="C85" s="31">
        <v>7227</v>
      </c>
      <c r="D85" s="31">
        <v>346</v>
      </c>
      <c r="E85" s="32">
        <f t="shared" si="6"/>
        <v>0.9543113693384392</v>
      </c>
      <c r="F85" s="31">
        <v>13</v>
      </c>
      <c r="G85" s="31">
        <v>7698</v>
      </c>
      <c r="H85" s="32">
        <f t="shared" si="7"/>
        <v>0.0016887503247596778</v>
      </c>
    </row>
    <row r="86" spans="2:8" ht="12.75">
      <c r="B86" s="30" t="s">
        <v>393</v>
      </c>
      <c r="C86" s="31">
        <v>5588</v>
      </c>
      <c r="D86" s="31">
        <v>1205</v>
      </c>
      <c r="E86" s="32">
        <f t="shared" si="6"/>
        <v>0.8226115118504342</v>
      </c>
      <c r="F86" s="31">
        <v>8</v>
      </c>
      <c r="G86" s="31">
        <v>6970</v>
      </c>
      <c r="H86" s="32">
        <f t="shared" si="7"/>
        <v>0.0011477761836441894</v>
      </c>
    </row>
    <row r="87" spans="2:8" ht="12.75">
      <c r="B87" s="30" t="s">
        <v>394</v>
      </c>
      <c r="C87" s="31">
        <v>460</v>
      </c>
      <c r="D87" s="31">
        <v>53</v>
      </c>
      <c r="E87" s="32">
        <f t="shared" si="6"/>
        <v>0.8966861598440545</v>
      </c>
      <c r="F87" s="31">
        <v>26</v>
      </c>
      <c r="G87" s="31">
        <v>563</v>
      </c>
      <c r="H87" s="32">
        <f t="shared" si="7"/>
        <v>0.046181172291296625</v>
      </c>
    </row>
    <row r="88" spans="2:8" ht="12.75">
      <c r="B88" s="30" t="s">
        <v>395</v>
      </c>
      <c r="C88" s="31">
        <v>3038</v>
      </c>
      <c r="D88" s="31">
        <v>279</v>
      </c>
      <c r="E88" s="32">
        <f t="shared" si="6"/>
        <v>0.9158878504672897</v>
      </c>
      <c r="F88" s="31">
        <v>5</v>
      </c>
      <c r="G88" s="31">
        <v>3387</v>
      </c>
      <c r="H88" s="32">
        <f t="shared" si="7"/>
        <v>0.0014762326542663124</v>
      </c>
    </row>
    <row r="89" spans="2:8" ht="12.75">
      <c r="B89" s="30" t="s">
        <v>396</v>
      </c>
      <c r="C89" s="31">
        <v>1625</v>
      </c>
      <c r="D89" s="31">
        <v>224</v>
      </c>
      <c r="E89" s="32">
        <f t="shared" si="6"/>
        <v>0.8788534342888048</v>
      </c>
      <c r="F89" s="31">
        <v>33</v>
      </c>
      <c r="G89" s="31">
        <v>1957</v>
      </c>
      <c r="H89" s="32">
        <f t="shared" si="7"/>
        <v>0.016862544711292796</v>
      </c>
    </row>
    <row r="90" spans="2:8" ht="12.75">
      <c r="B90" s="30" t="s">
        <v>397</v>
      </c>
      <c r="C90" s="31">
        <v>3394</v>
      </c>
      <c r="D90" s="31">
        <v>938</v>
      </c>
      <c r="E90" s="32">
        <f t="shared" si="6"/>
        <v>0.783471837488458</v>
      </c>
      <c r="F90" s="31">
        <v>5</v>
      </c>
      <c r="G90" s="31">
        <v>4421</v>
      </c>
      <c r="H90" s="32">
        <f t="shared" si="7"/>
        <v>0.001130965844831486</v>
      </c>
    </row>
    <row r="91" spans="2:8" ht="12.75">
      <c r="B91" s="30" t="s">
        <v>398</v>
      </c>
      <c r="C91" s="31">
        <v>846</v>
      </c>
      <c r="D91" s="31">
        <v>124</v>
      </c>
      <c r="E91" s="32">
        <f t="shared" si="6"/>
        <v>0.8721649484536083</v>
      </c>
      <c r="F91" s="31">
        <v>4</v>
      </c>
      <c r="G91" s="31">
        <v>1004</v>
      </c>
      <c r="H91" s="32">
        <f t="shared" si="7"/>
        <v>0.00398406374501992</v>
      </c>
    </row>
    <row r="92" spans="2:8" ht="12.75">
      <c r="B92" s="30" t="s">
        <v>399</v>
      </c>
      <c r="C92" s="31">
        <v>5332</v>
      </c>
      <c r="D92" s="31">
        <v>1429</v>
      </c>
      <c r="E92" s="32">
        <f t="shared" si="6"/>
        <v>0.7886407336192871</v>
      </c>
      <c r="F92" s="31">
        <v>19</v>
      </c>
      <c r="G92" s="31">
        <v>7013</v>
      </c>
      <c r="H92" s="32">
        <f t="shared" si="7"/>
        <v>0.002709254242121774</v>
      </c>
    </row>
    <row r="93" spans="2:8" ht="12.75">
      <c r="B93" s="30" t="s">
        <v>400</v>
      </c>
      <c r="C93" s="31">
        <v>492</v>
      </c>
      <c r="D93" s="31">
        <v>23</v>
      </c>
      <c r="E93" s="32">
        <f t="shared" si="6"/>
        <v>0.9553398058252427</v>
      </c>
      <c r="F93" s="31">
        <v>13</v>
      </c>
      <c r="G93" s="31">
        <v>542</v>
      </c>
      <c r="H93" s="32">
        <f t="shared" si="7"/>
        <v>0.023985239852398525</v>
      </c>
    </row>
    <row r="94" spans="2:8" ht="12.75">
      <c r="B94" s="30" t="s">
        <v>401</v>
      </c>
      <c r="C94" s="31">
        <v>6643</v>
      </c>
      <c r="D94" s="31">
        <v>2948</v>
      </c>
      <c r="E94" s="32">
        <f t="shared" si="6"/>
        <v>0.6926285058909394</v>
      </c>
      <c r="F94" s="31">
        <v>20</v>
      </c>
      <c r="G94" s="31">
        <v>9968</v>
      </c>
      <c r="H94" s="32">
        <f t="shared" si="7"/>
        <v>0.0020064205457463883</v>
      </c>
    </row>
    <row r="95" spans="2:8" ht="12.75">
      <c r="B95" s="30" t="s">
        <v>402</v>
      </c>
      <c r="C95" s="31">
        <v>986</v>
      </c>
      <c r="D95" s="31">
        <v>52</v>
      </c>
      <c r="E95" s="32">
        <f t="shared" si="6"/>
        <v>0.9499036608863198</v>
      </c>
      <c r="F95" s="31">
        <v>20</v>
      </c>
      <c r="G95" s="31">
        <v>1106</v>
      </c>
      <c r="H95" s="32">
        <f t="shared" si="7"/>
        <v>0.018083182640144666</v>
      </c>
    </row>
    <row r="96" spans="2:8" ht="12.75">
      <c r="B96" s="30" t="s">
        <v>403</v>
      </c>
      <c r="C96" s="31">
        <v>3572</v>
      </c>
      <c r="D96" s="31">
        <v>351</v>
      </c>
      <c r="E96" s="32">
        <f t="shared" si="6"/>
        <v>0.9105276574050472</v>
      </c>
      <c r="F96" s="31">
        <v>9</v>
      </c>
      <c r="G96" s="31">
        <v>4014</v>
      </c>
      <c r="H96" s="32">
        <f t="shared" si="7"/>
        <v>0.002242152466367713</v>
      </c>
    </row>
    <row r="97" spans="2:8" ht="12.75">
      <c r="B97" s="30" t="s">
        <v>404</v>
      </c>
      <c r="C97" s="31">
        <v>2116</v>
      </c>
      <c r="D97" s="31">
        <v>765</v>
      </c>
      <c r="E97" s="32">
        <f t="shared" si="6"/>
        <v>0.7344671988892746</v>
      </c>
      <c r="F97" s="31">
        <v>15</v>
      </c>
      <c r="G97" s="31">
        <v>3010</v>
      </c>
      <c r="H97" s="32">
        <f t="shared" si="7"/>
        <v>0.0049833887043189366</v>
      </c>
    </row>
    <row r="98" spans="2:8" ht="12.75">
      <c r="B98" s="30" t="s">
        <v>405</v>
      </c>
      <c r="C98" s="31">
        <v>2757</v>
      </c>
      <c r="D98" s="31">
        <v>458</v>
      </c>
      <c r="E98" s="32">
        <f t="shared" si="6"/>
        <v>0.857542768273717</v>
      </c>
      <c r="F98" s="31">
        <v>11</v>
      </c>
      <c r="G98" s="31">
        <v>3297</v>
      </c>
      <c r="H98" s="32">
        <f t="shared" si="7"/>
        <v>0.0033363663936912345</v>
      </c>
    </row>
    <row r="99" spans="2:8" ht="12.75">
      <c r="B99" s="30" t="s">
        <v>406</v>
      </c>
      <c r="C99" s="31">
        <v>1815</v>
      </c>
      <c r="D99" s="31">
        <v>141</v>
      </c>
      <c r="E99" s="32">
        <f t="shared" si="6"/>
        <v>0.9279141104294478</v>
      </c>
      <c r="F99" s="31">
        <v>5</v>
      </c>
      <c r="G99" s="31">
        <v>1993</v>
      </c>
      <c r="H99" s="32">
        <f t="shared" si="7"/>
        <v>0.002508780732563974</v>
      </c>
    </row>
    <row r="100" spans="2:8" ht="12.75">
      <c r="B100" s="30" t="s">
        <v>338</v>
      </c>
      <c r="C100" s="31">
        <v>3</v>
      </c>
      <c r="D100" s="31">
        <v>28</v>
      </c>
      <c r="E100" s="32">
        <f t="shared" si="6"/>
        <v>0.0967741935483871</v>
      </c>
      <c r="F100" s="31">
        <v>1</v>
      </c>
      <c r="G100" s="31">
        <v>33</v>
      </c>
      <c r="H100" s="32">
        <f t="shared" si="7"/>
        <v>0.030303030303030304</v>
      </c>
    </row>
    <row r="101" spans="3:8" ht="12.75">
      <c r="C101" s="31"/>
      <c r="D101" s="31"/>
      <c r="E101" s="32"/>
      <c r="F101" s="31"/>
      <c r="G101" s="31"/>
      <c r="H101" s="32"/>
    </row>
    <row r="103" spans="1:8" ht="12.75">
      <c r="A103" s="30" t="s">
        <v>407</v>
      </c>
      <c r="C103" s="31">
        <f>SUM(C104:C128)</f>
        <v>72073</v>
      </c>
      <c r="D103" s="31">
        <f>SUM(D104:D128)</f>
        <v>17653</v>
      </c>
      <c r="E103" s="32">
        <f aca="true" t="shared" si="8" ref="E103:E128">(C103/(C103+D103))</f>
        <v>0.8032565811470477</v>
      </c>
      <c r="F103" s="31">
        <f>SUM(F104:F128)</f>
        <v>2153</v>
      </c>
      <c r="G103" s="31">
        <f>SUM(G104:G128)</f>
        <v>95314</v>
      </c>
      <c r="H103" s="32">
        <f aca="true" t="shared" si="9" ref="H103:H128">(F103/G103)</f>
        <v>0.02258849696791657</v>
      </c>
    </row>
    <row r="104" spans="2:8" ht="12.75">
      <c r="B104" s="30" t="s">
        <v>408</v>
      </c>
      <c r="C104" s="31">
        <v>2076</v>
      </c>
      <c r="D104" s="31">
        <v>484</v>
      </c>
      <c r="E104" s="32">
        <f t="shared" si="8"/>
        <v>0.8109375</v>
      </c>
      <c r="F104" s="31">
        <v>8</v>
      </c>
      <c r="G104" s="31">
        <v>2755</v>
      </c>
      <c r="H104" s="32">
        <f t="shared" si="9"/>
        <v>0.0029038112522686023</v>
      </c>
    </row>
    <row r="105" spans="2:8" ht="12.75">
      <c r="B105" s="30" t="s">
        <v>409</v>
      </c>
      <c r="C105" s="31">
        <v>4571</v>
      </c>
      <c r="D105" s="31">
        <v>2843</v>
      </c>
      <c r="E105" s="32">
        <f t="shared" si="8"/>
        <v>0.6165362827083896</v>
      </c>
      <c r="F105" s="31">
        <v>26</v>
      </c>
      <c r="G105" s="31">
        <v>7938</v>
      </c>
      <c r="H105" s="32">
        <f t="shared" si="9"/>
        <v>0.00327538422776518</v>
      </c>
    </row>
    <row r="106" spans="2:8" ht="12.75">
      <c r="B106" s="30" t="s">
        <v>410</v>
      </c>
      <c r="C106" s="31">
        <v>1847</v>
      </c>
      <c r="D106" s="31">
        <v>325</v>
      </c>
      <c r="E106" s="32">
        <f t="shared" si="8"/>
        <v>0.8503683241252302</v>
      </c>
      <c r="F106" s="31">
        <v>2</v>
      </c>
      <c r="G106" s="31">
        <v>2214</v>
      </c>
      <c r="H106" s="32">
        <f t="shared" si="9"/>
        <v>0.0009033423667570009</v>
      </c>
    </row>
    <row r="107" spans="2:8" ht="12.75">
      <c r="B107" s="30" t="s">
        <v>411</v>
      </c>
      <c r="C107" s="31">
        <v>2398</v>
      </c>
      <c r="D107" s="31">
        <v>696</v>
      </c>
      <c r="E107" s="32">
        <f t="shared" si="8"/>
        <v>0.7750484809308339</v>
      </c>
      <c r="F107" s="31">
        <v>8</v>
      </c>
      <c r="G107" s="31">
        <v>3200</v>
      </c>
      <c r="H107" s="32">
        <f t="shared" si="9"/>
        <v>0.0025</v>
      </c>
    </row>
    <row r="108" spans="2:8" ht="12.75">
      <c r="B108" s="30" t="s">
        <v>412</v>
      </c>
      <c r="C108" s="31">
        <v>9654</v>
      </c>
      <c r="D108" s="31">
        <v>2121</v>
      </c>
      <c r="E108" s="32">
        <f t="shared" si="8"/>
        <v>0.8198726114649681</v>
      </c>
      <c r="F108" s="31">
        <v>10</v>
      </c>
      <c r="G108" s="31">
        <v>12023</v>
      </c>
      <c r="H108" s="32">
        <f t="shared" si="9"/>
        <v>0.0008317391665973551</v>
      </c>
    </row>
    <row r="109" spans="2:8" ht="12.75">
      <c r="B109" s="30" t="s">
        <v>413</v>
      </c>
      <c r="C109" s="31">
        <v>1004</v>
      </c>
      <c r="D109" s="31">
        <v>116</v>
      </c>
      <c r="E109" s="32">
        <f t="shared" si="8"/>
        <v>0.8964285714285715</v>
      </c>
      <c r="F109" s="31">
        <v>6</v>
      </c>
      <c r="G109" s="31">
        <v>1150</v>
      </c>
      <c r="H109" s="32">
        <f t="shared" si="9"/>
        <v>0.0052173913043478265</v>
      </c>
    </row>
    <row r="110" spans="2:8" ht="12.75">
      <c r="B110" s="30" t="s">
        <v>414</v>
      </c>
      <c r="C110" s="31">
        <v>5444</v>
      </c>
      <c r="D110" s="31">
        <v>1952</v>
      </c>
      <c r="E110" s="32">
        <f t="shared" si="8"/>
        <v>0.7360735532720389</v>
      </c>
      <c r="F110" s="31">
        <v>4</v>
      </c>
      <c r="G110" s="31">
        <v>7697</v>
      </c>
      <c r="H110" s="32">
        <f t="shared" si="9"/>
        <v>0.0005196829933740418</v>
      </c>
    </row>
    <row r="111" spans="2:8" ht="12.75">
      <c r="B111" s="30" t="s">
        <v>415</v>
      </c>
      <c r="C111" s="31">
        <v>3845</v>
      </c>
      <c r="D111" s="31">
        <v>725</v>
      </c>
      <c r="E111" s="32">
        <f t="shared" si="8"/>
        <v>0.8413566739606126</v>
      </c>
      <c r="F111" s="31">
        <v>12</v>
      </c>
      <c r="G111" s="31">
        <v>4670</v>
      </c>
      <c r="H111" s="32">
        <f t="shared" si="9"/>
        <v>0.002569593147751606</v>
      </c>
    </row>
    <row r="112" spans="2:8" ht="12.75">
      <c r="B112" s="30" t="s">
        <v>416</v>
      </c>
      <c r="C112" s="31">
        <v>2182</v>
      </c>
      <c r="D112" s="31">
        <v>873</v>
      </c>
      <c r="E112" s="32">
        <f t="shared" si="8"/>
        <v>0.7142389525368249</v>
      </c>
      <c r="F112" s="31">
        <v>7</v>
      </c>
      <c r="G112" s="31">
        <v>3183</v>
      </c>
      <c r="H112" s="32">
        <f t="shared" si="9"/>
        <v>0.002199183160540371</v>
      </c>
    </row>
    <row r="113" spans="2:8" ht="12.75">
      <c r="B113" s="30" t="s">
        <v>352</v>
      </c>
      <c r="C113" s="31">
        <v>5050</v>
      </c>
      <c r="D113" s="31">
        <v>946</v>
      </c>
      <c r="E113" s="32">
        <f t="shared" si="8"/>
        <v>0.8422281521014009</v>
      </c>
      <c r="F113" s="31">
        <v>7</v>
      </c>
      <c r="G113" s="31">
        <v>6156</v>
      </c>
      <c r="H113" s="32">
        <f t="shared" si="9"/>
        <v>0.0011371020142949967</v>
      </c>
    </row>
    <row r="114" spans="2:8" ht="12.75">
      <c r="B114" s="30" t="s">
        <v>353</v>
      </c>
      <c r="C114" s="31">
        <v>647</v>
      </c>
      <c r="D114" s="31">
        <v>110</v>
      </c>
      <c r="E114" s="32">
        <f t="shared" si="8"/>
        <v>0.8546895640686922</v>
      </c>
      <c r="F114" s="31">
        <v>0</v>
      </c>
      <c r="G114" s="31">
        <v>783</v>
      </c>
      <c r="H114" s="32">
        <f t="shared" si="9"/>
        <v>0</v>
      </c>
    </row>
    <row r="115" spans="2:8" ht="12.75">
      <c r="B115" s="30" t="s">
        <v>417</v>
      </c>
      <c r="C115" s="31">
        <v>688</v>
      </c>
      <c r="D115" s="31">
        <v>192</v>
      </c>
      <c r="E115" s="32">
        <f t="shared" si="8"/>
        <v>0.7818181818181819</v>
      </c>
      <c r="F115" s="31">
        <v>2</v>
      </c>
      <c r="G115" s="31">
        <v>930</v>
      </c>
      <c r="H115" s="32">
        <f t="shared" si="9"/>
        <v>0.002150537634408602</v>
      </c>
    </row>
    <row r="116" spans="2:8" ht="12.75">
      <c r="B116" s="30" t="s">
        <v>418</v>
      </c>
      <c r="C116" s="31">
        <v>4793</v>
      </c>
      <c r="D116" s="31">
        <v>1310</v>
      </c>
      <c r="E116" s="32">
        <f t="shared" si="8"/>
        <v>0.7853514664918892</v>
      </c>
      <c r="F116" s="31">
        <v>19</v>
      </c>
      <c r="G116" s="31">
        <v>6458</v>
      </c>
      <c r="H116" s="32">
        <f t="shared" si="9"/>
        <v>0.0029420873335397955</v>
      </c>
    </row>
    <row r="117" spans="2:8" ht="12.75">
      <c r="B117" s="30" t="s">
        <v>419</v>
      </c>
      <c r="C117" s="31">
        <v>1418</v>
      </c>
      <c r="D117" s="31">
        <v>215</v>
      </c>
      <c r="E117" s="32">
        <f t="shared" si="8"/>
        <v>0.8683404776484996</v>
      </c>
      <c r="F117" s="31">
        <v>3</v>
      </c>
      <c r="G117" s="31">
        <v>1667</v>
      </c>
      <c r="H117" s="32">
        <f t="shared" si="9"/>
        <v>0.001799640071985603</v>
      </c>
    </row>
    <row r="118" spans="2:8" ht="12.75">
      <c r="B118" s="30" t="s">
        <v>420</v>
      </c>
      <c r="C118" s="31">
        <v>2635</v>
      </c>
      <c r="D118" s="31">
        <v>751</v>
      </c>
      <c r="E118" s="32">
        <f t="shared" si="8"/>
        <v>0.7782043709391613</v>
      </c>
      <c r="F118" s="31">
        <v>3</v>
      </c>
      <c r="G118" s="31">
        <v>3464</v>
      </c>
      <c r="H118" s="32">
        <f t="shared" si="9"/>
        <v>0.0008660508083140878</v>
      </c>
    </row>
    <row r="119" spans="2:8" ht="12.75">
      <c r="B119" s="30" t="s">
        <v>421</v>
      </c>
      <c r="C119" s="31">
        <v>1013</v>
      </c>
      <c r="D119" s="31">
        <v>94</v>
      </c>
      <c r="E119" s="32">
        <f t="shared" si="8"/>
        <v>0.9150858175248419</v>
      </c>
      <c r="F119" s="31">
        <v>4</v>
      </c>
      <c r="G119" s="31">
        <v>1125</v>
      </c>
      <c r="H119" s="32">
        <f t="shared" si="9"/>
        <v>0.0035555555555555557</v>
      </c>
    </row>
    <row r="120" spans="2:8" ht="12.75">
      <c r="B120" s="30" t="s">
        <v>422</v>
      </c>
      <c r="C120" s="31">
        <v>2222</v>
      </c>
      <c r="D120" s="31">
        <v>417</v>
      </c>
      <c r="E120" s="32">
        <f t="shared" si="8"/>
        <v>0.8419856006062902</v>
      </c>
      <c r="F120" s="31">
        <v>13</v>
      </c>
      <c r="G120" s="31">
        <v>2772</v>
      </c>
      <c r="H120" s="32">
        <f t="shared" si="9"/>
        <v>0.00468975468975469</v>
      </c>
    </row>
    <row r="121" spans="2:8" ht="12.75">
      <c r="B121" s="30" t="s">
        <v>423</v>
      </c>
      <c r="C121" s="31">
        <v>42</v>
      </c>
      <c r="D121" s="31">
        <v>18</v>
      </c>
      <c r="E121" s="32">
        <f t="shared" si="8"/>
        <v>0.7</v>
      </c>
      <c r="F121" s="31">
        <v>434</v>
      </c>
      <c r="G121" s="31">
        <v>574</v>
      </c>
      <c r="H121" s="32">
        <f t="shared" si="9"/>
        <v>0.7560975609756098</v>
      </c>
    </row>
    <row r="122" spans="2:8" ht="12.75">
      <c r="B122" s="30" t="s">
        <v>424</v>
      </c>
      <c r="C122" s="31">
        <v>4925</v>
      </c>
      <c r="D122" s="31">
        <v>1407</v>
      </c>
      <c r="E122" s="32">
        <f t="shared" si="8"/>
        <v>0.7777953253316487</v>
      </c>
      <c r="F122" s="31">
        <v>14</v>
      </c>
      <c r="G122" s="31">
        <v>6522</v>
      </c>
      <c r="H122" s="32">
        <f t="shared" si="9"/>
        <v>0.0021465808034345293</v>
      </c>
    </row>
    <row r="123" spans="2:8" ht="12.75">
      <c r="B123" s="30" t="s">
        <v>425</v>
      </c>
      <c r="C123" s="31">
        <v>13</v>
      </c>
      <c r="D123" s="31">
        <v>2</v>
      </c>
      <c r="E123" s="32">
        <f t="shared" si="8"/>
        <v>0.8666666666666667</v>
      </c>
      <c r="F123" s="31">
        <v>299</v>
      </c>
      <c r="G123" s="31">
        <v>373</v>
      </c>
      <c r="H123" s="32">
        <f t="shared" si="9"/>
        <v>0.8016085790884718</v>
      </c>
    </row>
    <row r="124" spans="2:8" ht="12.75">
      <c r="B124" s="30" t="s">
        <v>426</v>
      </c>
      <c r="C124" s="31">
        <v>4458</v>
      </c>
      <c r="D124" s="31">
        <v>950</v>
      </c>
      <c r="E124" s="32">
        <f t="shared" si="8"/>
        <v>0.8243343195266272</v>
      </c>
      <c r="F124" s="31">
        <v>17</v>
      </c>
      <c r="G124" s="31">
        <v>5560</v>
      </c>
      <c r="H124" s="32">
        <f t="shared" si="9"/>
        <v>0.0030575539568345324</v>
      </c>
    </row>
    <row r="125" spans="2:8" ht="12.75">
      <c r="B125" s="30" t="s">
        <v>427</v>
      </c>
      <c r="C125" s="31">
        <v>1583</v>
      </c>
      <c r="D125" s="31">
        <v>101</v>
      </c>
      <c r="E125" s="32">
        <f t="shared" si="8"/>
        <v>0.9400237529691211</v>
      </c>
      <c r="F125" s="31">
        <v>21</v>
      </c>
      <c r="G125" s="31">
        <v>1788</v>
      </c>
      <c r="H125" s="32">
        <f t="shared" si="9"/>
        <v>0.01174496644295302</v>
      </c>
    </row>
    <row r="126" spans="2:8" ht="12.75">
      <c r="B126" s="30" t="s">
        <v>428</v>
      </c>
      <c r="C126" s="31">
        <v>7805</v>
      </c>
      <c r="D126" s="31">
        <v>665</v>
      </c>
      <c r="E126" s="32">
        <f t="shared" si="8"/>
        <v>0.9214876033057852</v>
      </c>
      <c r="F126" s="31">
        <v>13</v>
      </c>
      <c r="G126" s="31">
        <v>8657</v>
      </c>
      <c r="H126" s="32">
        <f t="shared" si="9"/>
        <v>0.0015016749451311079</v>
      </c>
    </row>
    <row r="127" spans="2:8" ht="12.75">
      <c r="B127" s="30" t="s">
        <v>429</v>
      </c>
      <c r="C127" s="31">
        <v>1294</v>
      </c>
      <c r="D127" s="31">
        <v>229</v>
      </c>
      <c r="E127" s="32">
        <f t="shared" si="8"/>
        <v>0.8496388706500329</v>
      </c>
      <c r="F127" s="31">
        <v>288</v>
      </c>
      <c r="G127" s="31">
        <v>1884</v>
      </c>
      <c r="H127" s="32">
        <f t="shared" si="9"/>
        <v>0.15286624203821655</v>
      </c>
    </row>
    <row r="128" spans="2:8" ht="12.75">
      <c r="B128" s="30" t="s">
        <v>338</v>
      </c>
      <c r="C128" s="31">
        <v>466</v>
      </c>
      <c r="D128" s="31">
        <v>111</v>
      </c>
      <c r="E128" s="32">
        <f t="shared" si="8"/>
        <v>0.8076256499133448</v>
      </c>
      <c r="F128" s="31">
        <v>933</v>
      </c>
      <c r="G128" s="31">
        <v>1771</v>
      </c>
      <c r="H128" s="32">
        <f t="shared" si="9"/>
        <v>0.5268210050818747</v>
      </c>
    </row>
    <row r="129" spans="3:8" ht="12.75">
      <c r="C129" s="31"/>
      <c r="D129" s="31"/>
      <c r="E129" s="32"/>
      <c r="F129" s="31"/>
      <c r="G129" s="31"/>
      <c r="H129" s="32"/>
    </row>
    <row r="131" spans="1:8" ht="12.75">
      <c r="A131" s="30" t="s">
        <v>430</v>
      </c>
      <c r="C131" s="31">
        <v>40</v>
      </c>
      <c r="D131" s="31">
        <v>5</v>
      </c>
      <c r="E131" s="32">
        <f>(C131/(C131+D131))</f>
        <v>0.8888888888888888</v>
      </c>
      <c r="F131" s="31">
        <v>0</v>
      </c>
      <c r="G131" s="31">
        <v>46</v>
      </c>
      <c r="H131" s="32">
        <f>(F131/G131)</f>
        <v>0</v>
      </c>
    </row>
    <row r="132" spans="3:8" ht="12.75">
      <c r="C132" s="31"/>
      <c r="D132" s="31"/>
      <c r="E132" s="32"/>
      <c r="F132" s="31"/>
      <c r="G132" s="31"/>
      <c r="H132" s="32"/>
    </row>
    <row r="133" spans="3:8" ht="12.75">
      <c r="C133" s="31"/>
      <c r="D133" s="31"/>
      <c r="E133" s="32"/>
      <c r="F133" s="31"/>
      <c r="G133" s="31"/>
      <c r="H133" s="32"/>
    </row>
    <row r="134" spans="1:8" ht="12.75">
      <c r="A134" s="30" t="s">
        <v>431</v>
      </c>
      <c r="C134" s="31">
        <f>SUM(C135:C140)</f>
        <v>6824</v>
      </c>
      <c r="D134" s="31">
        <f>SUM(D135:D140)</f>
        <v>1912</v>
      </c>
      <c r="E134" s="32">
        <f aca="true" t="shared" si="10" ref="E134:E140">(C134/(C134+D134))</f>
        <v>0.7811355311355311</v>
      </c>
      <c r="F134" s="31">
        <f>SUM(F135:F140)</f>
        <v>1334</v>
      </c>
      <c r="G134" s="31">
        <f>SUM(G135:G140)</f>
        <v>10801</v>
      </c>
      <c r="H134" s="32">
        <f aca="true" t="shared" si="11" ref="H134:H140">(F134/G134)</f>
        <v>0.12350708267752986</v>
      </c>
    </row>
    <row r="135" spans="2:8" ht="12.75">
      <c r="B135" s="30" t="s">
        <v>432</v>
      </c>
      <c r="C135" s="31">
        <v>695</v>
      </c>
      <c r="D135" s="31">
        <v>112</v>
      </c>
      <c r="E135" s="32">
        <f t="shared" si="10"/>
        <v>0.8612143742255266</v>
      </c>
      <c r="F135" s="31">
        <v>103</v>
      </c>
      <c r="G135" s="31">
        <v>956</v>
      </c>
      <c r="H135" s="32">
        <f t="shared" si="11"/>
        <v>0.10774058577405858</v>
      </c>
    </row>
    <row r="136" spans="2:8" ht="12.75">
      <c r="B136" s="30" t="s">
        <v>344</v>
      </c>
      <c r="C136" s="31">
        <v>1471</v>
      </c>
      <c r="D136" s="31">
        <v>262</v>
      </c>
      <c r="E136" s="32">
        <f t="shared" si="10"/>
        <v>0.8488170802077323</v>
      </c>
      <c r="F136" s="31">
        <v>29</v>
      </c>
      <c r="G136" s="31">
        <v>1921</v>
      </c>
      <c r="H136" s="32">
        <f t="shared" si="11"/>
        <v>0.015096304008328995</v>
      </c>
    </row>
    <row r="137" spans="2:8" ht="12.75">
      <c r="B137" s="30" t="s">
        <v>433</v>
      </c>
      <c r="C137" s="31">
        <v>468</v>
      </c>
      <c r="D137" s="31">
        <v>101</v>
      </c>
      <c r="E137" s="32">
        <f t="shared" si="10"/>
        <v>0.8224956063268892</v>
      </c>
      <c r="F137" s="31">
        <v>317</v>
      </c>
      <c r="G137" s="31">
        <v>962</v>
      </c>
      <c r="H137" s="32">
        <f t="shared" si="11"/>
        <v>0.3295218295218295</v>
      </c>
    </row>
    <row r="138" spans="2:8" ht="12.75">
      <c r="B138" s="30" t="s">
        <v>434</v>
      </c>
      <c r="C138" s="31">
        <v>2112</v>
      </c>
      <c r="D138" s="31">
        <v>1111</v>
      </c>
      <c r="E138" s="32">
        <f t="shared" si="10"/>
        <v>0.6552901023890785</v>
      </c>
      <c r="F138" s="31">
        <v>52</v>
      </c>
      <c r="G138" s="31">
        <v>3536</v>
      </c>
      <c r="H138" s="32">
        <f t="shared" si="11"/>
        <v>0.014705882352941176</v>
      </c>
    </row>
    <row r="139" spans="2:8" ht="12.75">
      <c r="B139" s="30" t="s">
        <v>435</v>
      </c>
      <c r="C139" s="31">
        <v>1562</v>
      </c>
      <c r="D139" s="31">
        <v>249</v>
      </c>
      <c r="E139" s="32">
        <f t="shared" si="10"/>
        <v>0.8625069022639426</v>
      </c>
      <c r="F139" s="31">
        <v>213</v>
      </c>
      <c r="G139" s="31">
        <v>2142</v>
      </c>
      <c r="H139" s="32">
        <f t="shared" si="11"/>
        <v>0.09943977591036414</v>
      </c>
    </row>
    <row r="140" spans="2:8" ht="12.75">
      <c r="B140" s="30" t="s">
        <v>338</v>
      </c>
      <c r="C140" s="31">
        <v>516</v>
      </c>
      <c r="D140" s="31">
        <v>77</v>
      </c>
      <c r="E140" s="32">
        <f t="shared" si="10"/>
        <v>0.8701517706576728</v>
      </c>
      <c r="F140" s="31">
        <v>620</v>
      </c>
      <c r="G140" s="31">
        <v>1284</v>
      </c>
      <c r="H140" s="32">
        <f t="shared" si="11"/>
        <v>0.48286604361370716</v>
      </c>
    </row>
    <row r="141" spans="3:8" ht="12.75">
      <c r="C141" s="31"/>
      <c r="D141" s="31"/>
      <c r="E141" s="32"/>
      <c r="F141" s="31"/>
      <c r="G141" s="31"/>
      <c r="H141" s="32"/>
    </row>
    <row r="143" spans="1:8" ht="12.75">
      <c r="A143" s="30" t="s">
        <v>436</v>
      </c>
      <c r="C143" s="31">
        <v>862</v>
      </c>
      <c r="D143" s="31">
        <v>155</v>
      </c>
      <c r="E143" s="32">
        <f>(C143/(C143+D143))</f>
        <v>0.8475909537856441</v>
      </c>
      <c r="F143" s="31">
        <v>1018</v>
      </c>
      <c r="G143" s="31">
        <v>2148</v>
      </c>
      <c r="H143" s="32">
        <f>(F143/G143)</f>
        <v>0.47392923649906893</v>
      </c>
    </row>
    <row r="144" spans="2:8" ht="12.75">
      <c r="B144" s="30" t="s">
        <v>437</v>
      </c>
      <c r="C144" s="31">
        <v>13</v>
      </c>
      <c r="D144" s="31">
        <v>0</v>
      </c>
      <c r="E144" s="32">
        <f>(C144/(C144+D144))</f>
        <v>1</v>
      </c>
      <c r="F144" s="31">
        <v>13</v>
      </c>
      <c r="G144" s="31">
        <v>27</v>
      </c>
      <c r="H144" s="32">
        <f>(F144/G144)</f>
        <v>0.48148148148148145</v>
      </c>
    </row>
    <row r="145" spans="2:8" ht="12.75">
      <c r="B145" s="30" t="s">
        <v>438</v>
      </c>
      <c r="C145" s="31">
        <v>408</v>
      </c>
      <c r="D145" s="31">
        <v>88</v>
      </c>
      <c r="E145" s="32">
        <f>(C145/(C145+D145))</f>
        <v>0.8225806451612904</v>
      </c>
      <c r="F145" s="31">
        <v>340</v>
      </c>
      <c r="G145" s="31">
        <v>871</v>
      </c>
      <c r="H145" s="32">
        <f>(F145/G145)</f>
        <v>0.39035591274397247</v>
      </c>
    </row>
    <row r="146" spans="2:8" ht="12.75">
      <c r="B146" s="30" t="s">
        <v>439</v>
      </c>
      <c r="C146" s="31">
        <v>441</v>
      </c>
      <c r="D146" s="31">
        <v>67</v>
      </c>
      <c r="E146" s="32">
        <f>(C146/(C146+D146))</f>
        <v>0.8681102362204725</v>
      </c>
      <c r="F146" s="31">
        <v>665</v>
      </c>
      <c r="G146" s="31">
        <v>1250</v>
      </c>
      <c r="H146" s="32">
        <f>(F146/G146)</f>
        <v>0.532</v>
      </c>
    </row>
    <row r="147" spans="3:8" ht="12.75">
      <c r="C147" s="31"/>
      <c r="D147" s="31"/>
      <c r="E147" s="32"/>
      <c r="F147" s="31"/>
      <c r="G147" s="31"/>
      <c r="H147" s="32"/>
    </row>
    <row r="148" spans="3:8" ht="12.75">
      <c r="C148" s="31"/>
      <c r="D148" s="31"/>
      <c r="E148" s="32"/>
      <c r="F148" s="31"/>
      <c r="G148" s="31"/>
      <c r="H148" s="32"/>
    </row>
    <row r="149" spans="1:8" ht="12.75">
      <c r="A149" s="30" t="s">
        <v>440</v>
      </c>
      <c r="C149" s="31">
        <v>122</v>
      </c>
      <c r="D149" s="31">
        <v>13</v>
      </c>
      <c r="E149" s="32">
        <f>(C149/(C149+D149))</f>
        <v>0.9037037037037037</v>
      </c>
      <c r="F149" s="31">
        <v>11</v>
      </c>
      <c r="G149" s="31">
        <v>173</v>
      </c>
      <c r="H149" s="32">
        <f>(F149/G149)</f>
        <v>0.06358381502890173</v>
      </c>
    </row>
    <row r="150" spans="3:8" ht="12.75">
      <c r="C150" s="31"/>
      <c r="D150" s="31"/>
      <c r="E150" s="32"/>
      <c r="F150" s="31"/>
      <c r="G150" s="31"/>
      <c r="H150" s="32"/>
    </row>
    <row r="151" spans="3:8" ht="12.75">
      <c r="C151" s="31"/>
      <c r="D151" s="31"/>
      <c r="E151" s="32"/>
      <c r="F151" s="31"/>
      <c r="G151" s="31"/>
      <c r="H151" s="32"/>
    </row>
    <row r="152" spans="1:8" ht="12.75">
      <c r="A152" s="30" t="s">
        <v>441</v>
      </c>
      <c r="C152" s="31">
        <f>SUM(C153:C164)</f>
        <v>30627</v>
      </c>
      <c r="D152" s="31">
        <f>SUM(D153:D164)</f>
        <v>4938</v>
      </c>
      <c r="E152" s="32">
        <f aca="true" t="shared" si="12" ref="E152:E164">(C152/(C152+D152))</f>
        <v>0.8611556305356389</v>
      </c>
      <c r="F152" s="31">
        <f>SUM(F153:F164)</f>
        <v>160</v>
      </c>
      <c r="G152" s="31">
        <f>SUM(G153:G164)</f>
        <v>36828</v>
      </c>
      <c r="H152" s="32">
        <f aca="true" t="shared" si="13" ref="H152:H164">(F152/G152)</f>
        <v>0.004344520473552732</v>
      </c>
    </row>
    <row r="153" spans="2:8" ht="12.75">
      <c r="B153" s="30" t="s">
        <v>391</v>
      </c>
      <c r="C153" s="31">
        <v>6776</v>
      </c>
      <c r="D153" s="31">
        <v>656</v>
      </c>
      <c r="E153" s="32">
        <f t="shared" si="12"/>
        <v>0.9117330462863293</v>
      </c>
      <c r="F153" s="31">
        <v>6</v>
      </c>
      <c r="G153" s="31">
        <v>7572</v>
      </c>
      <c r="H153" s="32">
        <f t="shared" si="13"/>
        <v>0.000792393026941363</v>
      </c>
    </row>
    <row r="154" spans="2:8" ht="12.75">
      <c r="B154" s="30" t="s">
        <v>396</v>
      </c>
      <c r="C154" s="31">
        <v>1050</v>
      </c>
      <c r="D154" s="31">
        <v>67</v>
      </c>
      <c r="E154" s="32">
        <f t="shared" si="12"/>
        <v>0.9400179051029544</v>
      </c>
      <c r="F154" s="31">
        <v>15</v>
      </c>
      <c r="G154" s="31">
        <v>1174</v>
      </c>
      <c r="H154" s="32">
        <f t="shared" si="13"/>
        <v>0.012776831345826235</v>
      </c>
    </row>
    <row r="155" spans="2:8" ht="12.75">
      <c r="B155" s="30" t="s">
        <v>416</v>
      </c>
      <c r="C155" s="31">
        <v>2931</v>
      </c>
      <c r="D155" s="31">
        <v>388</v>
      </c>
      <c r="E155" s="32">
        <f t="shared" si="12"/>
        <v>0.8830973184694185</v>
      </c>
      <c r="F155" s="31">
        <v>11</v>
      </c>
      <c r="G155" s="31">
        <v>3414</v>
      </c>
      <c r="H155" s="32">
        <f t="shared" si="13"/>
        <v>0.003222026947861746</v>
      </c>
    </row>
    <row r="156" spans="2:8" ht="12.75">
      <c r="B156" s="30" t="s">
        <v>442</v>
      </c>
      <c r="C156" s="31">
        <v>389</v>
      </c>
      <c r="D156" s="31">
        <v>49</v>
      </c>
      <c r="E156" s="32">
        <f t="shared" si="12"/>
        <v>0.8881278538812786</v>
      </c>
      <c r="F156" s="31">
        <v>9</v>
      </c>
      <c r="G156" s="31">
        <v>465</v>
      </c>
      <c r="H156" s="32">
        <f t="shared" si="13"/>
        <v>0.01935483870967742</v>
      </c>
    </row>
    <row r="157" spans="2:8" ht="12.75">
      <c r="B157" s="30" t="s">
        <v>443</v>
      </c>
      <c r="C157" s="31">
        <v>4035</v>
      </c>
      <c r="D157" s="31">
        <v>1296</v>
      </c>
      <c r="E157" s="32">
        <f t="shared" si="12"/>
        <v>0.7568936409679234</v>
      </c>
      <c r="F157" s="31">
        <v>18</v>
      </c>
      <c r="G157" s="31">
        <v>5591</v>
      </c>
      <c r="H157" s="32">
        <f t="shared" si="13"/>
        <v>0.003219459846181363</v>
      </c>
    </row>
    <row r="158" spans="2:8" ht="12.75">
      <c r="B158" s="30" t="s">
        <v>355</v>
      </c>
      <c r="C158" s="31">
        <v>1098</v>
      </c>
      <c r="D158" s="31">
        <v>231</v>
      </c>
      <c r="E158" s="32">
        <f t="shared" si="12"/>
        <v>0.8261851015801355</v>
      </c>
      <c r="F158" s="31">
        <v>13</v>
      </c>
      <c r="G158" s="31">
        <v>1401</v>
      </c>
      <c r="H158" s="32">
        <f t="shared" si="13"/>
        <v>0.009279086366880799</v>
      </c>
    </row>
    <row r="159" spans="2:8" ht="12.75">
      <c r="B159" s="30" t="s">
        <v>444</v>
      </c>
      <c r="C159" s="31">
        <v>2748</v>
      </c>
      <c r="D159" s="31">
        <v>430</v>
      </c>
      <c r="E159" s="32">
        <f t="shared" si="12"/>
        <v>0.8646947765890497</v>
      </c>
      <c r="F159" s="31">
        <v>13</v>
      </c>
      <c r="G159" s="31">
        <v>3308</v>
      </c>
      <c r="H159" s="32">
        <f t="shared" si="13"/>
        <v>0.003929866989117291</v>
      </c>
    </row>
    <row r="160" spans="2:8" ht="12.75">
      <c r="B160" s="30" t="s">
        <v>445</v>
      </c>
      <c r="C160" s="31">
        <v>465</v>
      </c>
      <c r="D160" s="31">
        <v>73</v>
      </c>
      <c r="E160" s="32">
        <f t="shared" si="12"/>
        <v>0.8643122676579925</v>
      </c>
      <c r="F160" s="31">
        <v>19</v>
      </c>
      <c r="G160" s="31">
        <v>576</v>
      </c>
      <c r="H160" s="32">
        <f t="shared" si="13"/>
        <v>0.03298611111111111</v>
      </c>
    </row>
    <row r="161" spans="2:8" ht="12.75">
      <c r="B161" s="30" t="s">
        <v>446</v>
      </c>
      <c r="C161" s="31">
        <v>3689</v>
      </c>
      <c r="D161" s="31">
        <v>567</v>
      </c>
      <c r="E161" s="32">
        <f t="shared" si="12"/>
        <v>0.8667763157894737</v>
      </c>
      <c r="F161" s="31">
        <v>34</v>
      </c>
      <c r="G161" s="31">
        <v>4428</v>
      </c>
      <c r="H161" s="32">
        <f t="shared" si="13"/>
        <v>0.0076784101174345075</v>
      </c>
    </row>
    <row r="162" spans="2:8" ht="12.75">
      <c r="B162" s="30" t="s">
        <v>447</v>
      </c>
      <c r="C162" s="31">
        <v>6939</v>
      </c>
      <c r="D162" s="31">
        <v>1160</v>
      </c>
      <c r="E162" s="32">
        <f t="shared" si="12"/>
        <v>0.8567724410421039</v>
      </c>
      <c r="F162" s="31">
        <v>20</v>
      </c>
      <c r="G162" s="31">
        <v>8360</v>
      </c>
      <c r="H162" s="32">
        <f t="shared" si="13"/>
        <v>0.0023923444976076554</v>
      </c>
    </row>
    <row r="163" spans="2:8" ht="12.75">
      <c r="B163" s="30" t="s">
        <v>448</v>
      </c>
      <c r="C163" s="31">
        <v>506</v>
      </c>
      <c r="D163" s="31">
        <v>21</v>
      </c>
      <c r="E163" s="32">
        <f t="shared" si="12"/>
        <v>0.9601518026565465</v>
      </c>
      <c r="F163" s="31">
        <v>2</v>
      </c>
      <c r="G163" s="31">
        <v>538</v>
      </c>
      <c r="H163" s="32">
        <f t="shared" si="13"/>
        <v>0.0037174721189591076</v>
      </c>
    </row>
    <row r="164" spans="2:8" ht="12.75">
      <c r="B164" s="30" t="s">
        <v>338</v>
      </c>
      <c r="C164" s="31">
        <v>1</v>
      </c>
      <c r="D164" s="31">
        <v>0</v>
      </c>
      <c r="E164" s="32">
        <f t="shared" si="12"/>
        <v>1</v>
      </c>
      <c r="F164" s="31">
        <v>0</v>
      </c>
      <c r="G164" s="31">
        <v>1</v>
      </c>
      <c r="H164" s="32">
        <f t="shared" si="13"/>
        <v>0</v>
      </c>
    </row>
    <row r="165" spans="3:8" ht="12.75">
      <c r="C165" s="31"/>
      <c r="D165" s="31"/>
      <c r="E165" s="32"/>
      <c r="F165" s="31"/>
      <c r="G165" s="31"/>
      <c r="H165" s="32"/>
    </row>
    <row r="167" spans="1:8" ht="12.75">
      <c r="A167" s="30" t="s">
        <v>449</v>
      </c>
      <c r="C167" s="31">
        <f>SUM(C168:C186)</f>
        <v>13672</v>
      </c>
      <c r="D167" s="31">
        <f>SUM(D168:D186)</f>
        <v>4357</v>
      </c>
      <c r="E167" s="32">
        <f aca="true" t="shared" si="14" ref="E167:E186">(C167/(C167+D167))</f>
        <v>0.7583337955516113</v>
      </c>
      <c r="F167" s="31">
        <f>SUM(F168:F186)</f>
        <v>12960</v>
      </c>
      <c r="G167" s="31">
        <f>SUM(G168:G186)</f>
        <v>33622</v>
      </c>
      <c r="H167" s="32">
        <f aca="true" t="shared" si="15" ref="H167:H186">(F167/G167)</f>
        <v>0.3854618999464636</v>
      </c>
    </row>
    <row r="168" spans="2:8" ht="12.75">
      <c r="B168" s="30" t="s">
        <v>450</v>
      </c>
      <c r="C168" s="31">
        <v>609</v>
      </c>
      <c r="D168" s="31">
        <v>153</v>
      </c>
      <c r="E168" s="32">
        <f t="shared" si="14"/>
        <v>0.7992125984251969</v>
      </c>
      <c r="F168" s="31">
        <v>693</v>
      </c>
      <c r="G168" s="31">
        <v>1573</v>
      </c>
      <c r="H168" s="32">
        <f t="shared" si="15"/>
        <v>0.4405594405594406</v>
      </c>
    </row>
    <row r="169" spans="2:8" ht="12.75">
      <c r="B169" s="30" t="s">
        <v>451</v>
      </c>
      <c r="C169" s="31">
        <v>1421</v>
      </c>
      <c r="D169" s="31">
        <v>360</v>
      </c>
      <c r="E169" s="32">
        <f t="shared" si="14"/>
        <v>0.7978663672094329</v>
      </c>
      <c r="F169" s="31">
        <v>966</v>
      </c>
      <c r="G169" s="31">
        <v>2985</v>
      </c>
      <c r="H169" s="32">
        <f t="shared" si="15"/>
        <v>0.3236180904522613</v>
      </c>
    </row>
    <row r="170" spans="2:8" ht="12.75">
      <c r="B170" s="30" t="s">
        <v>452</v>
      </c>
      <c r="C170" s="31">
        <v>833</v>
      </c>
      <c r="D170" s="31">
        <v>290</v>
      </c>
      <c r="E170" s="32">
        <f t="shared" si="14"/>
        <v>0.7417631344612645</v>
      </c>
      <c r="F170" s="31">
        <v>223</v>
      </c>
      <c r="G170" s="31">
        <v>1459</v>
      </c>
      <c r="H170" s="32">
        <f t="shared" si="15"/>
        <v>0.15284441398217957</v>
      </c>
    </row>
    <row r="171" spans="2:8" ht="12.75">
      <c r="B171" s="30" t="s">
        <v>453</v>
      </c>
      <c r="C171" s="31">
        <v>2359</v>
      </c>
      <c r="D171" s="31">
        <v>917</v>
      </c>
      <c r="E171" s="32">
        <f t="shared" si="14"/>
        <v>0.7200854700854701</v>
      </c>
      <c r="F171" s="31">
        <v>1597</v>
      </c>
      <c r="G171" s="31">
        <v>5227</v>
      </c>
      <c r="H171" s="32">
        <f t="shared" si="15"/>
        <v>0.3055289841209107</v>
      </c>
    </row>
    <row r="172" spans="2:8" ht="12.75">
      <c r="B172" s="30" t="s">
        <v>454</v>
      </c>
      <c r="C172" s="31">
        <v>279</v>
      </c>
      <c r="D172" s="31">
        <v>28</v>
      </c>
      <c r="E172" s="32">
        <f t="shared" si="14"/>
        <v>0.9087947882736156</v>
      </c>
      <c r="F172" s="31">
        <v>169</v>
      </c>
      <c r="G172" s="31">
        <v>505</v>
      </c>
      <c r="H172" s="32">
        <f t="shared" si="15"/>
        <v>0.3346534653465347</v>
      </c>
    </row>
    <row r="173" spans="2:8" ht="12.75">
      <c r="B173" s="30" t="s">
        <v>455</v>
      </c>
      <c r="C173" s="31">
        <v>876</v>
      </c>
      <c r="D173" s="31">
        <v>190</v>
      </c>
      <c r="E173" s="32">
        <f t="shared" si="14"/>
        <v>0.8217636022514071</v>
      </c>
      <c r="F173" s="31">
        <v>1006</v>
      </c>
      <c r="G173" s="31">
        <v>2198</v>
      </c>
      <c r="H173" s="32">
        <f t="shared" si="15"/>
        <v>0.45768880800727935</v>
      </c>
    </row>
    <row r="174" spans="2:8" ht="12.75">
      <c r="B174" s="30" t="s">
        <v>456</v>
      </c>
      <c r="C174" s="31">
        <v>719</v>
      </c>
      <c r="D174" s="31">
        <v>184</v>
      </c>
      <c r="E174" s="32">
        <f t="shared" si="14"/>
        <v>0.7962347729789591</v>
      </c>
      <c r="F174" s="31">
        <v>872</v>
      </c>
      <c r="G174" s="31">
        <v>1854</v>
      </c>
      <c r="H174" s="32">
        <f t="shared" si="15"/>
        <v>0.4703344120819849</v>
      </c>
    </row>
    <row r="175" spans="2:8" ht="12.75">
      <c r="B175" s="30" t="s">
        <v>457</v>
      </c>
      <c r="C175" s="31">
        <v>221</v>
      </c>
      <c r="D175" s="31">
        <v>77</v>
      </c>
      <c r="E175" s="32">
        <f t="shared" si="14"/>
        <v>0.7416107382550335</v>
      </c>
      <c r="F175" s="31">
        <v>38</v>
      </c>
      <c r="G175" s="31">
        <v>357</v>
      </c>
      <c r="H175" s="32">
        <f t="shared" si="15"/>
        <v>0.10644257703081232</v>
      </c>
    </row>
    <row r="176" spans="2:8" ht="12.75">
      <c r="B176" s="30" t="s">
        <v>458</v>
      </c>
      <c r="C176" s="31">
        <v>305</v>
      </c>
      <c r="D176" s="31">
        <v>72</v>
      </c>
      <c r="E176" s="32">
        <f t="shared" si="14"/>
        <v>0.8090185676392573</v>
      </c>
      <c r="F176" s="31">
        <v>762</v>
      </c>
      <c r="G176" s="31">
        <v>1282</v>
      </c>
      <c r="H176" s="32">
        <f t="shared" si="15"/>
        <v>0.594383775351014</v>
      </c>
    </row>
    <row r="177" spans="2:8" ht="12.75">
      <c r="B177" s="30" t="s">
        <v>459</v>
      </c>
      <c r="C177" s="31">
        <v>573</v>
      </c>
      <c r="D177" s="31">
        <v>144</v>
      </c>
      <c r="E177" s="32">
        <f t="shared" si="14"/>
        <v>0.799163179916318</v>
      </c>
      <c r="F177" s="31">
        <v>396</v>
      </c>
      <c r="G177" s="31">
        <v>1208</v>
      </c>
      <c r="H177" s="32">
        <f t="shared" si="15"/>
        <v>0.32781456953642385</v>
      </c>
    </row>
    <row r="178" spans="2:8" ht="12.75">
      <c r="B178" s="30" t="s">
        <v>460</v>
      </c>
      <c r="C178" s="31">
        <v>507</v>
      </c>
      <c r="D178" s="31">
        <v>127</v>
      </c>
      <c r="E178" s="32">
        <f t="shared" si="14"/>
        <v>0.7996845425867508</v>
      </c>
      <c r="F178" s="31">
        <v>22</v>
      </c>
      <c r="G178" s="31">
        <v>700</v>
      </c>
      <c r="H178" s="32">
        <f t="shared" si="15"/>
        <v>0.03142857142857143</v>
      </c>
    </row>
    <row r="179" spans="2:8" ht="12.75">
      <c r="B179" s="30" t="s">
        <v>385</v>
      </c>
      <c r="C179" s="31">
        <v>409</v>
      </c>
      <c r="D179" s="31">
        <v>189</v>
      </c>
      <c r="E179" s="32">
        <f t="shared" si="14"/>
        <v>0.6839464882943144</v>
      </c>
      <c r="F179" s="31">
        <v>284</v>
      </c>
      <c r="G179" s="31">
        <v>957</v>
      </c>
      <c r="H179" s="32">
        <f t="shared" si="15"/>
        <v>0.296760710553814</v>
      </c>
    </row>
    <row r="180" spans="2:8" ht="12.75">
      <c r="B180" s="30" t="s">
        <v>461</v>
      </c>
      <c r="C180" s="31">
        <v>722</v>
      </c>
      <c r="D180" s="31">
        <v>299</v>
      </c>
      <c r="E180" s="32">
        <f t="shared" si="14"/>
        <v>0.7071498530852106</v>
      </c>
      <c r="F180" s="31">
        <v>992</v>
      </c>
      <c r="G180" s="31">
        <v>2261</v>
      </c>
      <c r="H180" s="32">
        <f t="shared" si="15"/>
        <v>0.4387439186200796</v>
      </c>
    </row>
    <row r="181" spans="2:8" ht="12.75">
      <c r="B181" s="30" t="s">
        <v>462</v>
      </c>
      <c r="C181" s="31">
        <v>1177</v>
      </c>
      <c r="D181" s="31">
        <v>512</v>
      </c>
      <c r="E181" s="32">
        <f t="shared" si="14"/>
        <v>0.6968620485494376</v>
      </c>
      <c r="F181" s="31">
        <v>1057</v>
      </c>
      <c r="G181" s="31">
        <v>2980</v>
      </c>
      <c r="H181" s="32">
        <f t="shared" si="15"/>
        <v>0.3546979865771812</v>
      </c>
    </row>
    <row r="182" spans="2:8" ht="12.75">
      <c r="B182" s="30" t="s">
        <v>463</v>
      </c>
      <c r="C182" s="31">
        <v>398</v>
      </c>
      <c r="D182" s="31">
        <v>102</v>
      </c>
      <c r="E182" s="32">
        <f t="shared" si="14"/>
        <v>0.796</v>
      </c>
      <c r="F182" s="31">
        <v>126</v>
      </c>
      <c r="G182" s="31">
        <v>685</v>
      </c>
      <c r="H182" s="32">
        <f t="shared" si="15"/>
        <v>0.18394160583941604</v>
      </c>
    </row>
    <row r="183" spans="2:8" ht="12.75">
      <c r="B183" s="30" t="s">
        <v>464</v>
      </c>
      <c r="C183" s="31">
        <v>650</v>
      </c>
      <c r="D183" s="31">
        <v>95</v>
      </c>
      <c r="E183" s="32">
        <f t="shared" si="14"/>
        <v>0.87248322147651</v>
      </c>
      <c r="F183" s="31">
        <v>763</v>
      </c>
      <c r="G183" s="31">
        <v>1703</v>
      </c>
      <c r="H183" s="32">
        <f t="shared" si="15"/>
        <v>0.448032883147387</v>
      </c>
    </row>
    <row r="184" spans="2:8" ht="12.75">
      <c r="B184" s="30" t="s">
        <v>465</v>
      </c>
      <c r="C184" s="31">
        <v>552</v>
      </c>
      <c r="D184" s="31">
        <v>267</v>
      </c>
      <c r="E184" s="32">
        <f t="shared" si="14"/>
        <v>0.673992673992674</v>
      </c>
      <c r="F184" s="31">
        <v>565</v>
      </c>
      <c r="G184" s="31">
        <v>1486</v>
      </c>
      <c r="H184" s="32">
        <f t="shared" si="15"/>
        <v>0.38021534320323014</v>
      </c>
    </row>
    <row r="185" spans="2:8" ht="12.75">
      <c r="B185" s="30" t="s">
        <v>466</v>
      </c>
      <c r="C185" s="31">
        <v>504</v>
      </c>
      <c r="D185" s="31">
        <v>204</v>
      </c>
      <c r="E185" s="32">
        <f t="shared" si="14"/>
        <v>0.711864406779661</v>
      </c>
      <c r="F185" s="31">
        <v>1577</v>
      </c>
      <c r="G185" s="31">
        <v>2485</v>
      </c>
      <c r="H185" s="32">
        <f t="shared" si="15"/>
        <v>0.6346076458752515</v>
      </c>
    </row>
    <row r="186" spans="2:8" ht="12.75">
      <c r="B186" s="30" t="s">
        <v>338</v>
      </c>
      <c r="C186" s="31">
        <v>558</v>
      </c>
      <c r="D186" s="31">
        <v>147</v>
      </c>
      <c r="E186" s="32">
        <f t="shared" si="14"/>
        <v>0.7914893617021277</v>
      </c>
      <c r="F186" s="31">
        <v>852</v>
      </c>
      <c r="G186" s="31">
        <v>1717</v>
      </c>
      <c r="H186" s="32">
        <f t="shared" si="15"/>
        <v>0.49621432731508447</v>
      </c>
    </row>
    <row r="187" spans="3:8" ht="12.75">
      <c r="C187" s="31"/>
      <c r="D187" s="31"/>
      <c r="E187" s="32"/>
      <c r="F187" s="31"/>
      <c r="G187" s="31"/>
      <c r="H187" s="32"/>
    </row>
    <row r="189" spans="1:8" ht="12.75">
      <c r="A189" s="30" t="s">
        <v>467</v>
      </c>
      <c r="C189" s="31">
        <v>6421</v>
      </c>
      <c r="D189" s="31">
        <v>1704</v>
      </c>
      <c r="E189" s="32">
        <f aca="true" t="shared" si="16" ref="E189:E197">(C189/(C189+D189))</f>
        <v>0.7902769230769231</v>
      </c>
      <c r="F189" s="31">
        <v>4152</v>
      </c>
      <c r="G189" s="31">
        <v>12979</v>
      </c>
      <c r="H189" s="32">
        <f aca="true" t="shared" si="17" ref="H189:H197">(F189/G189)</f>
        <v>0.31990137915093614</v>
      </c>
    </row>
    <row r="190" spans="2:8" ht="12.75">
      <c r="B190" s="30" t="s">
        <v>468</v>
      </c>
      <c r="C190" s="31">
        <v>900</v>
      </c>
      <c r="D190" s="31">
        <v>148</v>
      </c>
      <c r="E190" s="32">
        <f t="shared" si="16"/>
        <v>0.8587786259541985</v>
      </c>
      <c r="F190" s="31">
        <v>482</v>
      </c>
      <c r="G190" s="31">
        <v>1586</v>
      </c>
      <c r="H190" s="32">
        <f t="shared" si="17"/>
        <v>0.30390920554854983</v>
      </c>
    </row>
    <row r="191" spans="2:8" ht="12.75">
      <c r="B191" s="30" t="s">
        <v>469</v>
      </c>
      <c r="C191" s="31">
        <v>480</v>
      </c>
      <c r="D191" s="31">
        <v>384</v>
      </c>
      <c r="E191" s="32">
        <f t="shared" si="16"/>
        <v>0.5555555555555556</v>
      </c>
      <c r="F191" s="31">
        <v>168</v>
      </c>
      <c r="G191" s="31">
        <v>1134</v>
      </c>
      <c r="H191" s="32">
        <f t="shared" si="17"/>
        <v>0.14814814814814814</v>
      </c>
    </row>
    <row r="192" spans="2:8" ht="12.75">
      <c r="B192" s="30" t="s">
        <v>470</v>
      </c>
      <c r="C192" s="31">
        <v>474</v>
      </c>
      <c r="D192" s="31">
        <v>167</v>
      </c>
      <c r="E192" s="32">
        <f t="shared" si="16"/>
        <v>0.7394695787831513</v>
      </c>
      <c r="F192" s="31">
        <v>415</v>
      </c>
      <c r="G192" s="31">
        <v>1128</v>
      </c>
      <c r="H192" s="32">
        <f t="shared" si="17"/>
        <v>0.3679078014184397</v>
      </c>
    </row>
    <row r="193" spans="2:8" ht="12.75">
      <c r="B193" s="30" t="s">
        <v>471</v>
      </c>
      <c r="C193" s="31">
        <v>340</v>
      </c>
      <c r="D193" s="31">
        <v>68</v>
      </c>
      <c r="E193" s="32">
        <f t="shared" si="16"/>
        <v>0.8333333333333334</v>
      </c>
      <c r="F193" s="31">
        <v>208</v>
      </c>
      <c r="G193" s="31">
        <v>641</v>
      </c>
      <c r="H193" s="32">
        <f t="shared" si="17"/>
        <v>0.3244929797191888</v>
      </c>
    </row>
    <row r="194" spans="2:8" ht="12.75">
      <c r="B194" s="30" t="s">
        <v>472</v>
      </c>
      <c r="C194" s="31">
        <v>1238</v>
      </c>
      <c r="D194" s="31">
        <v>241</v>
      </c>
      <c r="E194" s="32">
        <f t="shared" si="16"/>
        <v>0.837052062204192</v>
      </c>
      <c r="F194" s="31">
        <v>610</v>
      </c>
      <c r="G194" s="31">
        <v>2191</v>
      </c>
      <c r="H194" s="32">
        <f t="shared" si="17"/>
        <v>0.2784116841624829</v>
      </c>
    </row>
    <row r="195" spans="2:8" ht="12.75">
      <c r="B195" s="30" t="s">
        <v>473</v>
      </c>
      <c r="C195" s="31">
        <v>355</v>
      </c>
      <c r="D195" s="31">
        <v>65</v>
      </c>
      <c r="E195" s="32">
        <f t="shared" si="16"/>
        <v>0.8452380952380952</v>
      </c>
      <c r="F195" s="31">
        <v>197</v>
      </c>
      <c r="G195" s="31">
        <v>639</v>
      </c>
      <c r="H195" s="32">
        <f t="shared" si="17"/>
        <v>0.3082942097026604</v>
      </c>
    </row>
    <row r="196" spans="2:8" ht="12.75">
      <c r="B196" s="30" t="s">
        <v>474</v>
      </c>
      <c r="C196" s="31">
        <v>1832</v>
      </c>
      <c r="D196" s="31">
        <v>417</v>
      </c>
      <c r="E196" s="32">
        <f t="shared" si="16"/>
        <v>0.8145842596709649</v>
      </c>
      <c r="F196" s="31">
        <v>1085</v>
      </c>
      <c r="G196" s="31">
        <v>3539</v>
      </c>
      <c r="H196" s="32">
        <f t="shared" si="17"/>
        <v>0.3065837807290195</v>
      </c>
    </row>
    <row r="197" spans="2:8" ht="12.75">
      <c r="B197" s="30" t="s">
        <v>338</v>
      </c>
      <c r="C197" s="31">
        <v>802</v>
      </c>
      <c r="D197" s="31">
        <v>214</v>
      </c>
      <c r="E197" s="32">
        <f t="shared" si="16"/>
        <v>0.7893700787401575</v>
      </c>
      <c r="F197" s="31">
        <v>987</v>
      </c>
      <c r="G197" s="31">
        <v>2121</v>
      </c>
      <c r="H197" s="32">
        <f t="shared" si="17"/>
        <v>0.46534653465346537</v>
      </c>
    </row>
    <row r="198" spans="3:8" ht="12.75">
      <c r="C198" s="31"/>
      <c r="D198" s="31"/>
      <c r="E198" s="32"/>
      <c r="F198" s="31"/>
      <c r="G198" s="31"/>
      <c r="H198" s="32"/>
    </row>
    <row r="199" spans="3:8" ht="12.75">
      <c r="C199" s="31"/>
      <c r="D199" s="31"/>
      <c r="E199" s="32"/>
      <c r="F199" s="31"/>
      <c r="G199" s="31"/>
      <c r="H199" s="32"/>
    </row>
    <row r="200" spans="1:8" ht="12.75">
      <c r="A200" s="30" t="s">
        <v>475</v>
      </c>
      <c r="C200" s="31"/>
      <c r="D200" s="31"/>
      <c r="E200" s="32"/>
      <c r="F200" s="31"/>
      <c r="G200" s="31"/>
      <c r="H200" s="32"/>
    </row>
    <row r="201" spans="1:8" ht="12.75">
      <c r="A201" s="30" t="s">
        <v>476</v>
      </c>
      <c r="C201" s="31"/>
      <c r="D201" s="31"/>
      <c r="E201" s="32"/>
      <c r="F201" s="31"/>
      <c r="G201" s="31"/>
      <c r="H201" s="32"/>
    </row>
    <row r="202" spans="3:8" ht="12.75">
      <c r="C202" s="31"/>
      <c r="D202" s="31"/>
      <c r="E202" s="32"/>
      <c r="F202" s="31"/>
      <c r="G202" s="31"/>
      <c r="H202" s="32"/>
    </row>
    <row r="203" spans="1:8" ht="12.75">
      <c r="A203" s="30" t="s">
        <v>477</v>
      </c>
      <c r="C203" s="31"/>
      <c r="D203" s="31"/>
      <c r="F203" s="31"/>
      <c r="G203" s="31"/>
      <c r="H203" s="31"/>
    </row>
    <row r="204" spans="3:8" ht="12.75">
      <c r="C204" s="31"/>
      <c r="D204" s="31"/>
      <c r="F204" s="31"/>
      <c r="G204" s="31"/>
      <c r="H204" s="31"/>
    </row>
    <row r="205" spans="3:8" ht="12.75">
      <c r="C205" s="31"/>
      <c r="D205" s="31"/>
      <c r="F205" s="31"/>
      <c r="G205" s="31"/>
      <c r="H205" s="31"/>
    </row>
    <row r="206" spans="3:8" ht="12.75">
      <c r="C206" s="31"/>
      <c r="D206" s="31"/>
      <c r="F206" s="31"/>
      <c r="G206" s="31"/>
      <c r="H206" s="31"/>
    </row>
    <row r="207" spans="3:8" ht="12.75">
      <c r="C207" s="31"/>
      <c r="D207" s="31"/>
      <c r="F207" s="31"/>
      <c r="G207" s="31"/>
      <c r="H207" s="31"/>
    </row>
    <row r="208" spans="3:8" ht="12.75">
      <c r="C208" s="31"/>
      <c r="D208" s="31"/>
      <c r="F208" s="31"/>
      <c r="G208" s="31"/>
      <c r="H208" s="31"/>
    </row>
    <row r="209" spans="3:8" ht="12.75">
      <c r="C209" s="31"/>
      <c r="D209" s="31"/>
      <c r="F209" s="31"/>
      <c r="G209" s="31"/>
      <c r="H209" s="31"/>
    </row>
    <row r="210" spans="3:8" ht="12.75">
      <c r="C210" s="31"/>
      <c r="D210" s="31"/>
      <c r="F210" s="31"/>
      <c r="G210" s="31"/>
      <c r="H210" s="31"/>
    </row>
    <row r="211" spans="3:8" ht="12.75">
      <c r="C211" s="31"/>
      <c r="D211" s="31"/>
      <c r="F211" s="31"/>
      <c r="G211" s="31"/>
      <c r="H211" s="31"/>
    </row>
    <row r="212" spans="3:8" ht="12.75">
      <c r="C212" s="31"/>
      <c r="D212" s="31"/>
      <c r="F212" s="31"/>
      <c r="G212" s="31"/>
      <c r="H212" s="31"/>
    </row>
    <row r="213" spans="3:8" ht="12.75">
      <c r="C213" s="31"/>
      <c r="D213" s="31"/>
      <c r="F213" s="31"/>
      <c r="G213" s="31"/>
      <c r="H213" s="31"/>
    </row>
    <row r="214" spans="3:8" ht="12.75">
      <c r="C214" s="31"/>
      <c r="D214" s="31"/>
      <c r="F214" s="31"/>
      <c r="G214" s="31"/>
      <c r="H214" s="31"/>
    </row>
    <row r="215" spans="3:8" ht="12.75">
      <c r="C215" s="31"/>
      <c r="D215" s="31"/>
      <c r="F215" s="31"/>
      <c r="G215" s="31"/>
      <c r="H215" s="31"/>
    </row>
    <row r="216" spans="3:8" ht="12.75">
      <c r="C216" s="31"/>
      <c r="D216" s="31"/>
      <c r="F216" s="31"/>
      <c r="H216" s="31"/>
    </row>
    <row r="217" spans="3:8" ht="12.75">
      <c r="C217" s="31"/>
      <c r="D217" s="31"/>
      <c r="F217" s="31"/>
      <c r="H217" s="31"/>
    </row>
    <row r="218" spans="3:8" ht="12.75">
      <c r="C218" s="31"/>
      <c r="D218" s="31"/>
      <c r="F218" s="31"/>
      <c r="H218" s="31"/>
    </row>
    <row r="219" spans="3:8" ht="12.75">
      <c r="C219" s="33"/>
      <c r="D219" s="33"/>
      <c r="F219" s="33"/>
      <c r="H219" s="31"/>
    </row>
    <row r="220" spans="3:8" ht="12.75">
      <c r="C220" s="33"/>
      <c r="D220" s="33"/>
      <c r="F220" s="33"/>
      <c r="H220" s="31"/>
    </row>
    <row r="221" spans="3:8" ht="12.75">
      <c r="C221" s="33"/>
      <c r="D221" s="33"/>
      <c r="F221" s="33"/>
      <c r="H221" s="31"/>
    </row>
    <row r="222" spans="3:8" ht="12.75">
      <c r="C222" s="33"/>
      <c r="D222" s="33"/>
      <c r="F222" s="33"/>
      <c r="H222" s="31"/>
    </row>
    <row r="223" spans="3:8" ht="12.75">
      <c r="C223" s="33"/>
      <c r="D223" s="33"/>
      <c r="F223" s="33"/>
      <c r="H223" s="31"/>
    </row>
    <row r="224" spans="3:8" ht="12.75">
      <c r="C224" s="33"/>
      <c r="D224" s="33"/>
      <c r="F224" s="33"/>
      <c r="H224" s="31"/>
    </row>
    <row r="225" spans="3:8" ht="12.75">
      <c r="C225" s="33"/>
      <c r="D225" s="33"/>
      <c r="F225" s="33"/>
      <c r="H225" s="31"/>
    </row>
    <row r="226" spans="3:8" ht="12.75">
      <c r="C226" s="33"/>
      <c r="D226" s="33"/>
      <c r="F226" s="33"/>
      <c r="H226" s="31"/>
    </row>
    <row r="227" spans="3:8" ht="12.75">
      <c r="C227" s="33"/>
      <c r="D227" s="33"/>
      <c r="F227" s="33"/>
      <c r="H227" s="31"/>
    </row>
    <row r="228" spans="3:8" ht="12.75">
      <c r="C228" s="33"/>
      <c r="D228" s="33"/>
      <c r="F228" s="33"/>
      <c r="H228" s="31"/>
    </row>
    <row r="229" spans="3:8" ht="12.75">
      <c r="C229" s="33"/>
      <c r="D229" s="33"/>
      <c r="F229" s="33"/>
      <c r="H229" s="31"/>
    </row>
    <row r="230" spans="3:8" ht="12.75">
      <c r="C230" s="33"/>
      <c r="D230" s="33"/>
      <c r="F230" s="33"/>
      <c r="H230" s="31"/>
    </row>
    <row r="231" spans="3:8" ht="12.75">
      <c r="C231" s="33"/>
      <c r="D231" s="33"/>
      <c r="F231" s="33"/>
      <c r="H231" s="31"/>
    </row>
    <row r="232" spans="3:8" ht="12.75">
      <c r="C232" s="33"/>
      <c r="D232" s="33"/>
      <c r="F232" s="33"/>
      <c r="H232" s="31"/>
    </row>
    <row r="233" spans="3:8" ht="12.75">
      <c r="C233" s="33"/>
      <c r="D233" s="33"/>
      <c r="F233" s="33"/>
      <c r="H233" s="31"/>
    </row>
    <row r="234" spans="3:8" ht="12.75">
      <c r="C234" s="33"/>
      <c r="D234" s="33"/>
      <c r="F234" s="33"/>
      <c r="H234" s="31"/>
    </row>
    <row r="235" spans="3:8" ht="12.75">
      <c r="C235" s="33"/>
      <c r="D235" s="33"/>
      <c r="F235" s="33"/>
      <c r="H235" s="31"/>
    </row>
    <row r="236" spans="3:8" ht="12.75">
      <c r="C236" s="33"/>
      <c r="D236" s="33"/>
      <c r="F236" s="33"/>
      <c r="H236" s="31"/>
    </row>
    <row r="237" spans="3:8" ht="12.75">
      <c r="C237" s="33"/>
      <c r="D237" s="33"/>
      <c r="F237" s="33"/>
      <c r="H237" s="31"/>
    </row>
    <row r="238" spans="3:8" ht="12.75">
      <c r="C238" s="33"/>
      <c r="D238" s="33"/>
      <c r="F238" s="33"/>
      <c r="H238" s="31"/>
    </row>
    <row r="239" spans="3:8" ht="12.75">
      <c r="C239" s="33"/>
      <c r="D239" s="33"/>
      <c r="F239" s="33"/>
      <c r="H239" s="31"/>
    </row>
    <row r="240" spans="3:8" ht="12.75">
      <c r="C240" s="33"/>
      <c r="D240" s="33"/>
      <c r="F240" s="33"/>
      <c r="H240" s="31"/>
    </row>
    <row r="241" spans="3:8" ht="12.75">
      <c r="C241" s="33"/>
      <c r="D241" s="33"/>
      <c r="F241" s="33"/>
      <c r="H241" s="31"/>
    </row>
    <row r="242" spans="3:8" ht="12.75">
      <c r="C242" s="33"/>
      <c r="D242" s="33"/>
      <c r="F242" s="33"/>
      <c r="H242" s="31"/>
    </row>
    <row r="243" spans="3:8" ht="12.75">
      <c r="C243" s="33"/>
      <c r="D243" s="33"/>
      <c r="F243" s="33"/>
      <c r="H243" s="31"/>
    </row>
    <row r="244" spans="3:8" ht="12.75">
      <c r="C244" s="33"/>
      <c r="D244" s="33"/>
      <c r="F244" s="33"/>
      <c r="H244" s="31"/>
    </row>
    <row r="245" spans="3:8" ht="12.75">
      <c r="C245" s="33"/>
      <c r="D245" s="33"/>
      <c r="F245" s="33"/>
      <c r="H245" s="31"/>
    </row>
    <row r="246" spans="3:8" ht="12.75">
      <c r="C246" s="33"/>
      <c r="D246" s="33"/>
      <c r="F246" s="33"/>
      <c r="H246" s="31"/>
    </row>
    <row r="247" spans="3:8" ht="12.75">
      <c r="C247" s="33"/>
      <c r="D247" s="33"/>
      <c r="F247" s="33"/>
      <c r="H247" s="31"/>
    </row>
    <row r="248" spans="3:8" ht="12.75">
      <c r="C248" s="33"/>
      <c r="D248" s="33"/>
      <c r="F248" s="33"/>
      <c r="H248" s="31"/>
    </row>
    <row r="249" spans="3:8" ht="12.75">
      <c r="C249" s="33"/>
      <c r="D249" s="33"/>
      <c r="F249" s="33"/>
      <c r="H249" s="31"/>
    </row>
    <row r="250" spans="3:8" ht="12.75">
      <c r="C250" s="33"/>
      <c r="D250" s="33"/>
      <c r="F250" s="33"/>
      <c r="H250" s="31"/>
    </row>
    <row r="251" spans="3:8" ht="12.75">
      <c r="C251" s="33"/>
      <c r="D251" s="33"/>
      <c r="F251" s="33"/>
      <c r="H251" s="31"/>
    </row>
    <row r="252" spans="3:8" ht="12.75">
      <c r="C252" s="33"/>
      <c r="D252" s="33"/>
      <c r="F252" s="33"/>
      <c r="H252" s="31"/>
    </row>
    <row r="253" spans="3:8" ht="12.75">
      <c r="C253" s="33"/>
      <c r="D253" s="33"/>
      <c r="F253" s="33"/>
      <c r="H253" s="31"/>
    </row>
    <row r="254" spans="3:8" ht="12.75">
      <c r="C254" s="33"/>
      <c r="D254" s="33"/>
      <c r="F254" s="33"/>
      <c r="H254" s="31"/>
    </row>
    <row r="255" spans="3:8" ht="12.75">
      <c r="C255" s="33"/>
      <c r="D255" s="33"/>
      <c r="F255" s="33"/>
      <c r="H255" s="31"/>
    </row>
    <row r="256" spans="3:8" ht="12.75">
      <c r="C256" s="33"/>
      <c r="D256" s="33"/>
      <c r="F256" s="33"/>
      <c r="H256" s="31"/>
    </row>
    <row r="257" spans="3:8" ht="12.75">
      <c r="C257" s="33"/>
      <c r="D257" s="33"/>
      <c r="F257" s="33"/>
      <c r="H257" s="31"/>
    </row>
    <row r="258" spans="3:8" ht="12.75">
      <c r="C258" s="33"/>
      <c r="D258" s="33"/>
      <c r="F258" s="33"/>
      <c r="H258" s="31"/>
    </row>
    <row r="259" spans="3:8" ht="12.75">
      <c r="C259" s="33"/>
      <c r="D259" s="33"/>
      <c r="F259" s="33"/>
      <c r="H259" s="31"/>
    </row>
    <row r="260" spans="3:8" ht="12.75">
      <c r="C260" s="33"/>
      <c r="D260" s="33"/>
      <c r="F260" s="33"/>
      <c r="H260" s="31"/>
    </row>
    <row r="261" spans="3:8" ht="12.75">
      <c r="C261" s="33"/>
      <c r="D261" s="33"/>
      <c r="F261" s="33"/>
      <c r="H261" s="31"/>
    </row>
    <row r="262" spans="3:8" ht="12.75">
      <c r="C262" s="33"/>
      <c r="D262" s="33"/>
      <c r="F262" s="33"/>
      <c r="H262" s="31"/>
    </row>
    <row r="263" spans="3:8" ht="12.75">
      <c r="C263" s="33"/>
      <c r="D263" s="33"/>
      <c r="F263" s="33"/>
      <c r="H263" s="31"/>
    </row>
    <row r="264" spans="3:8" ht="12.75">
      <c r="C264" s="33"/>
      <c r="D264" s="33"/>
      <c r="F264" s="33"/>
      <c r="H264" s="31"/>
    </row>
    <row r="265" spans="3:8" ht="12.75">
      <c r="C265" s="33"/>
      <c r="D265" s="33"/>
      <c r="F265" s="33"/>
      <c r="H265" s="31"/>
    </row>
    <row r="266" spans="3:8" ht="12.75">
      <c r="C266" s="33"/>
      <c r="D266" s="33"/>
      <c r="F266" s="33"/>
      <c r="H266" s="31"/>
    </row>
    <row r="267" spans="3:8" ht="12.75">
      <c r="C267" s="33"/>
      <c r="D267" s="33"/>
      <c r="F267" s="33"/>
      <c r="H267" s="31"/>
    </row>
    <row r="268" spans="3:8" ht="12.75">
      <c r="C268" s="33"/>
      <c r="D268" s="33"/>
      <c r="F268" s="33"/>
      <c r="H268" s="31"/>
    </row>
    <row r="269" spans="3:8" ht="12.75">
      <c r="C269" s="33"/>
      <c r="D269" s="33"/>
      <c r="F269" s="33"/>
      <c r="H269" s="31"/>
    </row>
    <row r="270" spans="3:8" ht="12.75">
      <c r="C270" s="33"/>
      <c r="D270" s="33"/>
      <c r="F270" s="33"/>
      <c r="H270" s="31"/>
    </row>
    <row r="271" spans="3:8" ht="12.75">
      <c r="C271" s="33"/>
      <c r="D271" s="33"/>
      <c r="F271" s="33"/>
      <c r="H271" s="31"/>
    </row>
    <row r="272" spans="3:8" ht="12.75">
      <c r="C272" s="33"/>
      <c r="D272" s="33"/>
      <c r="F272" s="33"/>
      <c r="H272" s="31"/>
    </row>
    <row r="273" spans="3:8" ht="12.75">
      <c r="C273" s="33"/>
      <c r="D273" s="33"/>
      <c r="F273" s="33"/>
      <c r="H273" s="31"/>
    </row>
    <row r="274" spans="3:8" ht="12.75">
      <c r="C274" s="33"/>
      <c r="D274" s="33"/>
      <c r="F274" s="33"/>
      <c r="H274" s="31"/>
    </row>
    <row r="275" spans="3:8" ht="12.75">
      <c r="C275" s="33"/>
      <c r="D275" s="33"/>
      <c r="F275" s="33"/>
      <c r="H275" s="31"/>
    </row>
    <row r="276" spans="3:8" ht="12.75">
      <c r="C276" s="33"/>
      <c r="D276" s="33"/>
      <c r="F276" s="33"/>
      <c r="H276" s="31"/>
    </row>
    <row r="277" spans="3:8" ht="12.75">
      <c r="C277" s="33"/>
      <c r="D277" s="33"/>
      <c r="F277" s="33"/>
      <c r="H277" s="31"/>
    </row>
    <row r="278" spans="3:8" ht="12.75">
      <c r="C278" s="33"/>
      <c r="D278" s="33"/>
      <c r="F278" s="33"/>
      <c r="H278" s="31"/>
    </row>
    <row r="279" spans="3:8" ht="12.75">
      <c r="C279" s="33"/>
      <c r="D279" s="33"/>
      <c r="F279" s="33"/>
      <c r="H279" s="31"/>
    </row>
    <row r="280" spans="3:8" ht="12.75">
      <c r="C280" s="33"/>
      <c r="D280" s="33"/>
      <c r="F280" s="33"/>
      <c r="H280" s="31"/>
    </row>
    <row r="281" spans="3:8" ht="12.75">
      <c r="C281" s="33"/>
      <c r="D281" s="33"/>
      <c r="F281" s="33"/>
      <c r="H281" s="31"/>
    </row>
    <row r="282" spans="3:8" ht="12.75">
      <c r="C282" s="33"/>
      <c r="D282" s="33"/>
      <c r="F282" s="33"/>
      <c r="H282" s="31"/>
    </row>
    <row r="283" spans="3:8" ht="12.75">
      <c r="C283" s="33"/>
      <c r="D283" s="33"/>
      <c r="F283" s="33"/>
      <c r="H283" s="31"/>
    </row>
    <row r="284" spans="3:8" ht="12.75">
      <c r="C284" s="33"/>
      <c r="D284" s="33"/>
      <c r="F284" s="33"/>
      <c r="H284" s="31"/>
    </row>
    <row r="285" spans="3:8" ht="12.75">
      <c r="C285" s="33"/>
      <c r="D285" s="33"/>
      <c r="F285" s="33"/>
      <c r="H285" s="31"/>
    </row>
    <row r="286" spans="3:8" ht="12.75">
      <c r="C286" s="33"/>
      <c r="D286" s="33"/>
      <c r="F286" s="33"/>
      <c r="H286" s="31"/>
    </row>
    <row r="287" spans="3:8" ht="12.75">
      <c r="C287" s="33"/>
      <c r="D287" s="33"/>
      <c r="F287" s="33"/>
      <c r="H287" s="31"/>
    </row>
    <row r="288" spans="3:8" ht="12.75">
      <c r="C288" s="33"/>
      <c r="D288" s="33"/>
      <c r="F288" s="33"/>
      <c r="H288" s="31"/>
    </row>
    <row r="289" spans="3:8" ht="12.75">
      <c r="C289" s="33"/>
      <c r="D289" s="33"/>
      <c r="F289" s="33"/>
      <c r="H289" s="31"/>
    </row>
    <row r="290" spans="3:8" ht="12.75">
      <c r="C290" s="33"/>
      <c r="D290" s="33"/>
      <c r="F290" s="33"/>
      <c r="H290" s="31"/>
    </row>
    <row r="291" spans="3:8" ht="12.75">
      <c r="C291" s="33"/>
      <c r="D291" s="33"/>
      <c r="F291" s="33"/>
      <c r="H291" s="31"/>
    </row>
    <row r="292" spans="3:8" ht="12.75">
      <c r="C292" s="33"/>
      <c r="D292" s="33"/>
      <c r="F292" s="33"/>
      <c r="H292" s="31"/>
    </row>
    <row r="293" spans="3:8" ht="12.75">
      <c r="C293" s="33"/>
      <c r="D293" s="33"/>
      <c r="F293" s="33"/>
      <c r="H293" s="31"/>
    </row>
    <row r="294" spans="3:8" ht="12.75">
      <c r="C294" s="33"/>
      <c r="D294" s="33"/>
      <c r="F294" s="33"/>
      <c r="H294" s="31"/>
    </row>
    <row r="295" spans="3:8" ht="12.75">
      <c r="C295" s="33"/>
      <c r="D295" s="33"/>
      <c r="F295" s="33"/>
      <c r="H295" s="31"/>
    </row>
    <row r="296" spans="3:8" ht="12.75">
      <c r="C296" s="33"/>
      <c r="D296" s="33"/>
      <c r="F296" s="33"/>
      <c r="H296" s="31"/>
    </row>
    <row r="297" spans="3:8" ht="12.75">
      <c r="C297" s="33"/>
      <c r="D297" s="33"/>
      <c r="F297" s="33"/>
      <c r="H297" s="31"/>
    </row>
    <row r="298" spans="3:8" ht="12.75">
      <c r="C298" s="33"/>
      <c r="D298" s="33"/>
      <c r="F298" s="33"/>
      <c r="H298" s="31"/>
    </row>
    <row r="299" spans="3:8" ht="12.75">
      <c r="C299" s="33"/>
      <c r="D299" s="33"/>
      <c r="F299" s="33"/>
      <c r="H299" s="31"/>
    </row>
    <row r="300" spans="3:8" ht="12.75">
      <c r="C300" s="33"/>
      <c r="D300" s="33"/>
      <c r="F300" s="33"/>
      <c r="H300" s="31"/>
    </row>
    <row r="301" spans="3:8" ht="12.75">
      <c r="C301" s="33"/>
      <c r="D301" s="33"/>
      <c r="F301" s="33"/>
      <c r="H301" s="31"/>
    </row>
    <row r="302" spans="3:8" ht="12.75">
      <c r="C302" s="33"/>
      <c r="D302" s="33"/>
      <c r="F302" s="33"/>
      <c r="H302" s="31"/>
    </row>
    <row r="303" spans="3:8" ht="12.75">
      <c r="C303" s="33"/>
      <c r="D303" s="33"/>
      <c r="F303" s="33"/>
      <c r="H303" s="31"/>
    </row>
    <row r="304" spans="3:8" ht="12.75">
      <c r="C304" s="33"/>
      <c r="D304" s="33"/>
      <c r="F304" s="33"/>
      <c r="H304" s="31"/>
    </row>
    <row r="305" spans="3:8" ht="12.75">
      <c r="C305" s="33"/>
      <c r="D305" s="33"/>
      <c r="F305" s="33"/>
      <c r="H305" s="31"/>
    </row>
    <row r="306" spans="3:8" ht="12.75">
      <c r="C306" s="33"/>
      <c r="D306" s="33"/>
      <c r="F306" s="33"/>
      <c r="H306" s="31"/>
    </row>
    <row r="307" spans="3:8" ht="12.75">
      <c r="C307" s="33"/>
      <c r="D307" s="33"/>
      <c r="F307" s="33"/>
      <c r="H307" s="31"/>
    </row>
    <row r="308" spans="3:8" ht="12.75">
      <c r="C308" s="33"/>
      <c r="D308" s="33"/>
      <c r="F308" s="33"/>
      <c r="H308" s="31"/>
    </row>
    <row r="309" spans="3:8" ht="12.75">
      <c r="C309" s="33"/>
      <c r="D309" s="33"/>
      <c r="F309" s="33"/>
      <c r="H309" s="31"/>
    </row>
    <row r="310" spans="3:8" ht="12.75">
      <c r="C310" s="33"/>
      <c r="D310" s="33"/>
      <c r="F310" s="33"/>
      <c r="H310" s="31"/>
    </row>
    <row r="311" spans="3:8" ht="12.75">
      <c r="C311" s="33"/>
      <c r="D311" s="33"/>
      <c r="F311" s="33"/>
      <c r="H311" s="31"/>
    </row>
    <row r="312" spans="3:8" ht="12.75">
      <c r="C312" s="33"/>
      <c r="D312" s="33"/>
      <c r="F312" s="33"/>
      <c r="H312" s="31"/>
    </row>
    <row r="313" spans="3:8" ht="12.75">
      <c r="C313" s="33"/>
      <c r="D313" s="33"/>
      <c r="F313" s="33"/>
      <c r="H313" s="31"/>
    </row>
    <row r="314" spans="3:8" ht="12.75">
      <c r="C314" s="33"/>
      <c r="D314" s="33"/>
      <c r="F314" s="33"/>
      <c r="H314" s="31"/>
    </row>
    <row r="315" spans="3:8" ht="12.75">
      <c r="C315" s="33"/>
      <c r="D315" s="33"/>
      <c r="F315" s="33"/>
      <c r="H315" s="31"/>
    </row>
    <row r="316" spans="3:8" ht="12.75">
      <c r="C316" s="33"/>
      <c r="D316" s="33"/>
      <c r="F316" s="33"/>
      <c r="H316" s="31"/>
    </row>
    <row r="317" spans="3:8" ht="12.75">
      <c r="C317" s="33"/>
      <c r="D317" s="33"/>
      <c r="F317" s="33"/>
      <c r="H317" s="31"/>
    </row>
    <row r="318" spans="3:8" ht="12.75">
      <c r="C318" s="33"/>
      <c r="D318" s="33"/>
      <c r="F318" s="33"/>
      <c r="H318" s="31"/>
    </row>
    <row r="319" spans="3:8" ht="12.75">
      <c r="C319" s="33"/>
      <c r="D319" s="33"/>
      <c r="F319" s="33"/>
      <c r="H319" s="31"/>
    </row>
    <row r="320" spans="3:8" ht="12.75">
      <c r="C320" s="33"/>
      <c r="D320" s="33"/>
      <c r="F320" s="33"/>
      <c r="H320" s="31"/>
    </row>
    <row r="321" spans="3:8" ht="12.75">
      <c r="C321" s="33"/>
      <c r="D321" s="33"/>
      <c r="F321" s="33"/>
      <c r="H321" s="31"/>
    </row>
    <row r="322" spans="3:8" ht="12.75">
      <c r="C322" s="33"/>
      <c r="D322" s="33"/>
      <c r="F322" s="33"/>
      <c r="H322" s="31"/>
    </row>
    <row r="323" spans="3:8" ht="12.75">
      <c r="C323" s="33"/>
      <c r="D323" s="33"/>
      <c r="F323" s="33"/>
      <c r="H323" s="31"/>
    </row>
    <row r="324" spans="3:8" ht="12.75">
      <c r="C324" s="33"/>
      <c r="D324" s="33"/>
      <c r="F324" s="33"/>
      <c r="H324" s="31"/>
    </row>
    <row r="325" spans="3:8" ht="12.75">
      <c r="C325" s="33"/>
      <c r="D325" s="33"/>
      <c r="F325" s="33"/>
      <c r="H325" s="31"/>
    </row>
    <row r="326" spans="3:8" ht="12.75">
      <c r="C326" s="33"/>
      <c r="D326" s="33"/>
      <c r="F326" s="33"/>
      <c r="H326" s="31"/>
    </row>
    <row r="327" spans="3:8" ht="12.75">
      <c r="C327" s="33"/>
      <c r="D327" s="33"/>
      <c r="F327" s="33"/>
      <c r="H327" s="31"/>
    </row>
    <row r="328" spans="3:8" ht="12.75">
      <c r="C328" s="33"/>
      <c r="D328" s="33"/>
      <c r="F328" s="33"/>
      <c r="H328" s="31"/>
    </row>
    <row r="329" spans="3:8" ht="12.75">
      <c r="C329" s="33"/>
      <c r="D329" s="33"/>
      <c r="F329" s="33"/>
      <c r="H329" s="31"/>
    </row>
    <row r="330" spans="3:8" ht="12.75">
      <c r="C330" s="33"/>
      <c r="D330" s="33"/>
      <c r="F330" s="33"/>
      <c r="H330" s="31"/>
    </row>
    <row r="331" spans="3:8" ht="12.75">
      <c r="C331" s="33"/>
      <c r="D331" s="33"/>
      <c r="F331" s="33"/>
      <c r="H331" s="31"/>
    </row>
    <row r="332" spans="3:8" ht="12.75">
      <c r="C332" s="33"/>
      <c r="D332" s="33"/>
      <c r="F332" s="33"/>
      <c r="H332" s="31"/>
    </row>
    <row r="333" spans="3:8" ht="12.75">
      <c r="C333" s="33"/>
      <c r="D333" s="33"/>
      <c r="F333" s="33"/>
      <c r="H333" s="31"/>
    </row>
    <row r="334" spans="3:8" ht="12.75">
      <c r="C334" s="33"/>
      <c r="D334" s="33"/>
      <c r="F334" s="33"/>
      <c r="H334" s="31"/>
    </row>
    <row r="335" spans="3:8" ht="12.75">
      <c r="C335" s="33"/>
      <c r="D335" s="33"/>
      <c r="F335" s="33"/>
      <c r="H335" s="31"/>
    </row>
    <row r="336" spans="3:8" ht="12.75">
      <c r="C336" s="33"/>
      <c r="D336" s="33"/>
      <c r="F336" s="33"/>
      <c r="H336" s="31"/>
    </row>
    <row r="337" spans="3:8" ht="12.75">
      <c r="C337" s="33"/>
      <c r="D337" s="33"/>
      <c r="F337" s="33"/>
      <c r="H337" s="31"/>
    </row>
    <row r="338" spans="3:8" ht="12.75">
      <c r="C338" s="33"/>
      <c r="D338" s="33"/>
      <c r="F338" s="33"/>
      <c r="H338" s="31"/>
    </row>
    <row r="339" spans="3:8" ht="12.75">
      <c r="C339" s="33"/>
      <c r="D339" s="33"/>
      <c r="F339" s="33"/>
      <c r="H339" s="31"/>
    </row>
    <row r="340" spans="3:8" ht="12.75">
      <c r="C340" s="33"/>
      <c r="D340" s="33"/>
      <c r="F340" s="33"/>
      <c r="H340" s="31"/>
    </row>
    <row r="341" spans="3:8" ht="12.75">
      <c r="C341" s="33"/>
      <c r="D341" s="33"/>
      <c r="F341" s="33"/>
      <c r="H341" s="31"/>
    </row>
    <row r="342" spans="3:8" ht="12.75">
      <c r="C342" s="33"/>
      <c r="D342" s="33"/>
      <c r="F342" s="33"/>
      <c r="H342" s="31"/>
    </row>
    <row r="343" spans="3:8" ht="12.75">
      <c r="C343" s="33"/>
      <c r="D343" s="33"/>
      <c r="F343" s="33"/>
      <c r="H343" s="31"/>
    </row>
    <row r="344" spans="3:8" ht="12.75">
      <c r="C344" s="33"/>
      <c r="D344" s="33"/>
      <c r="F344" s="33"/>
      <c r="H344" s="31"/>
    </row>
    <row r="345" spans="3:8" ht="12.75">
      <c r="C345" s="33"/>
      <c r="D345" s="33"/>
      <c r="F345" s="33"/>
      <c r="H345" s="31"/>
    </row>
    <row r="346" spans="3:8" ht="12.75">
      <c r="C346" s="33"/>
      <c r="D346" s="33"/>
      <c r="F346" s="33"/>
      <c r="H346" s="31"/>
    </row>
    <row r="347" spans="3:8" ht="12.75">
      <c r="C347" s="33"/>
      <c r="D347" s="33"/>
      <c r="F347" s="33"/>
      <c r="H347" s="31"/>
    </row>
    <row r="348" spans="3:8" ht="12.75">
      <c r="C348" s="33"/>
      <c r="D348" s="33"/>
      <c r="F348" s="33"/>
      <c r="H348" s="31"/>
    </row>
    <row r="349" spans="3:8" ht="12.75">
      <c r="C349" s="33"/>
      <c r="D349" s="33"/>
      <c r="F349" s="33"/>
      <c r="H349" s="31"/>
    </row>
    <row r="350" spans="3:8" ht="12.75">
      <c r="C350" s="33"/>
      <c r="D350" s="33"/>
      <c r="F350" s="33"/>
      <c r="H350" s="31"/>
    </row>
    <row r="351" spans="3:8" ht="12.75">
      <c r="C351" s="33"/>
      <c r="D351" s="33"/>
      <c r="F351" s="33"/>
      <c r="H351" s="31"/>
    </row>
    <row r="352" spans="3:8" ht="12.75">
      <c r="C352" s="33"/>
      <c r="D352" s="33"/>
      <c r="F352" s="33"/>
      <c r="H352" s="31"/>
    </row>
    <row r="353" spans="3:8" ht="12.75">
      <c r="C353" s="33"/>
      <c r="D353" s="33"/>
      <c r="F353" s="33"/>
      <c r="H353" s="31"/>
    </row>
    <row r="354" spans="3:8" ht="12.75">
      <c r="C354" s="33"/>
      <c r="D354" s="33"/>
      <c r="F354" s="33"/>
      <c r="H354" s="31"/>
    </row>
    <row r="355" spans="3:8" ht="12.75">
      <c r="C355" s="33"/>
      <c r="D355" s="33"/>
      <c r="F355" s="33"/>
      <c r="H355" s="31"/>
    </row>
    <row r="356" spans="3:8" ht="12.75">
      <c r="C356" s="33"/>
      <c r="D356" s="33"/>
      <c r="F356" s="33"/>
      <c r="H356" s="31"/>
    </row>
    <row r="357" spans="3:8" ht="12.75">
      <c r="C357" s="33"/>
      <c r="D357" s="33"/>
      <c r="F357" s="33"/>
      <c r="H357" s="31"/>
    </row>
    <row r="358" spans="3:8" ht="12.75">
      <c r="C358" s="33"/>
      <c r="D358" s="33"/>
      <c r="F358" s="33"/>
      <c r="H358" s="31"/>
    </row>
    <row r="359" spans="3:8" ht="12.75">
      <c r="C359" s="33"/>
      <c r="D359" s="33"/>
      <c r="F359" s="33"/>
      <c r="H359" s="31"/>
    </row>
    <row r="360" spans="3:8" ht="12.75">
      <c r="C360" s="33"/>
      <c r="D360" s="33"/>
      <c r="F360" s="33"/>
      <c r="H360" s="31"/>
    </row>
    <row r="361" spans="3:8" ht="12.75">
      <c r="C361" s="33"/>
      <c r="D361" s="33"/>
      <c r="F361" s="33"/>
      <c r="H361" s="31"/>
    </row>
    <row r="362" spans="3:8" ht="12.75">
      <c r="C362" s="33"/>
      <c r="D362" s="33"/>
      <c r="F362" s="33"/>
      <c r="H362" s="31"/>
    </row>
    <row r="363" spans="3:8" ht="12.75">
      <c r="C363" s="33"/>
      <c r="D363" s="33"/>
      <c r="F363" s="33"/>
      <c r="H363" s="31"/>
    </row>
    <row r="364" spans="3:8" ht="12.75">
      <c r="C364" s="33"/>
      <c r="D364" s="33"/>
      <c r="F364" s="33"/>
      <c r="H364" s="31"/>
    </row>
    <row r="365" spans="3:8" ht="12.75">
      <c r="C365" s="33"/>
      <c r="D365" s="33"/>
      <c r="F365" s="33"/>
      <c r="H365" s="31"/>
    </row>
    <row r="366" spans="3:8" ht="12.75">
      <c r="C366" s="33"/>
      <c r="D366" s="33"/>
      <c r="F366" s="33"/>
      <c r="H366" s="31"/>
    </row>
    <row r="367" spans="3:8" ht="12.75">
      <c r="C367" s="33"/>
      <c r="D367" s="33"/>
      <c r="F367" s="33"/>
      <c r="H367" s="31"/>
    </row>
    <row r="368" spans="3:8" ht="12.75">
      <c r="C368" s="33"/>
      <c r="D368" s="33"/>
      <c r="F368" s="33"/>
      <c r="H368" s="31"/>
    </row>
    <row r="369" spans="3:8" ht="12.75">
      <c r="C369" s="33"/>
      <c r="D369" s="33"/>
      <c r="F369" s="33"/>
      <c r="H369" s="31"/>
    </row>
    <row r="370" spans="3:8" ht="12.75">
      <c r="C370" s="33"/>
      <c r="D370" s="33"/>
      <c r="F370" s="33"/>
      <c r="H370" s="31"/>
    </row>
    <row r="371" spans="3:8" ht="12.75">
      <c r="C371" s="33"/>
      <c r="D371" s="33"/>
      <c r="F371" s="33"/>
      <c r="H371" s="31"/>
    </row>
    <row r="372" spans="3:8" ht="12.75">
      <c r="C372" s="33"/>
      <c r="D372" s="33"/>
      <c r="F372" s="33"/>
      <c r="H372" s="31"/>
    </row>
    <row r="373" spans="3:8" ht="12.75">
      <c r="C373" s="33"/>
      <c r="D373" s="33"/>
      <c r="F373" s="33"/>
      <c r="H373" s="31"/>
    </row>
    <row r="374" spans="3:8" ht="12.75">
      <c r="C374" s="33"/>
      <c r="D374" s="33"/>
      <c r="F374" s="33"/>
      <c r="H374" s="31"/>
    </row>
    <row r="375" spans="3:8" ht="12.75">
      <c r="C375" s="33"/>
      <c r="D375" s="33"/>
      <c r="F375" s="33"/>
      <c r="H375" s="31"/>
    </row>
    <row r="376" spans="3:8" ht="12.75">
      <c r="C376" s="33"/>
      <c r="D376" s="33"/>
      <c r="F376" s="33"/>
      <c r="H376" s="31"/>
    </row>
    <row r="377" spans="3:8" ht="12.75">
      <c r="C377" s="33"/>
      <c r="D377" s="33"/>
      <c r="F377" s="33"/>
      <c r="H377" s="31"/>
    </row>
    <row r="378" spans="3:8" ht="12.75">
      <c r="C378" s="33"/>
      <c r="D378" s="33"/>
      <c r="F378" s="33"/>
      <c r="H378" s="31"/>
    </row>
    <row r="379" spans="3:8" ht="12.75">
      <c r="C379" s="33"/>
      <c r="D379" s="33"/>
      <c r="F379" s="33"/>
      <c r="H379" s="31"/>
    </row>
    <row r="380" spans="3:8" ht="12.75">
      <c r="C380" s="33"/>
      <c r="D380" s="33"/>
      <c r="F380" s="33"/>
      <c r="H380" s="31"/>
    </row>
    <row r="381" spans="3:8" ht="12.75">
      <c r="C381" s="33"/>
      <c r="D381" s="33"/>
      <c r="F381" s="33"/>
      <c r="H381" s="31"/>
    </row>
    <row r="382" spans="3:8" ht="12.75">
      <c r="C382" s="33"/>
      <c r="D382" s="33"/>
      <c r="F382" s="33"/>
      <c r="H382" s="31"/>
    </row>
    <row r="383" spans="3:8" ht="12.75">
      <c r="C383" s="33"/>
      <c r="D383" s="33"/>
      <c r="F383" s="33"/>
      <c r="H383" s="31"/>
    </row>
    <row r="384" spans="3:8" ht="12.75">
      <c r="C384" s="33"/>
      <c r="D384" s="33"/>
      <c r="F384" s="33"/>
      <c r="H384" s="31"/>
    </row>
    <row r="385" spans="3:8" ht="12.75">
      <c r="C385" s="33"/>
      <c r="D385" s="33"/>
      <c r="F385" s="33"/>
      <c r="H385" s="31"/>
    </row>
    <row r="386" spans="3:8" ht="12.75">
      <c r="C386" s="33"/>
      <c r="D386" s="33"/>
      <c r="F386" s="33"/>
      <c r="H386" s="31"/>
    </row>
    <row r="387" spans="3:8" ht="12.75">
      <c r="C387" s="33"/>
      <c r="D387" s="33"/>
      <c r="F387" s="33"/>
      <c r="H387" s="31"/>
    </row>
    <row r="388" spans="3:8" ht="12.75">
      <c r="C388" s="33"/>
      <c r="D388" s="33"/>
      <c r="F388" s="33"/>
      <c r="H388" s="31"/>
    </row>
    <row r="389" spans="3:8" ht="12.75">
      <c r="C389" s="33"/>
      <c r="D389" s="33"/>
      <c r="F389" s="33"/>
      <c r="H389" s="31"/>
    </row>
    <row r="390" spans="3:8" ht="12.75">
      <c r="C390" s="33"/>
      <c r="D390" s="33"/>
      <c r="F390" s="33"/>
      <c r="H390" s="31"/>
    </row>
    <row r="391" spans="3:8" ht="12.75">
      <c r="C391" s="33"/>
      <c r="D391" s="33"/>
      <c r="F391" s="33"/>
      <c r="H391" s="31"/>
    </row>
    <row r="392" spans="3:8" ht="12.75">
      <c r="C392" s="33"/>
      <c r="D392" s="33"/>
      <c r="F392" s="33"/>
      <c r="H392" s="31"/>
    </row>
    <row r="393" spans="3:8" ht="12.75">
      <c r="C393" s="33"/>
      <c r="D393" s="33"/>
      <c r="F393" s="33"/>
      <c r="H393" s="31"/>
    </row>
    <row r="394" spans="3:8" ht="12.75">
      <c r="C394" s="33"/>
      <c r="D394" s="33"/>
      <c r="F394" s="33"/>
      <c r="H394" s="31"/>
    </row>
    <row r="395" spans="3:8" ht="12.75">
      <c r="C395" s="33"/>
      <c r="D395" s="33"/>
      <c r="F395" s="33"/>
      <c r="H395" s="31"/>
    </row>
    <row r="396" spans="3:8" ht="12.75">
      <c r="C396" s="33"/>
      <c r="D396" s="33"/>
      <c r="F396" s="33"/>
      <c r="H396" s="31"/>
    </row>
    <row r="397" spans="3:8" ht="12.75">
      <c r="C397" s="33"/>
      <c r="D397" s="33"/>
      <c r="F397" s="33"/>
      <c r="H397" s="31"/>
    </row>
    <row r="398" spans="3:8" ht="12.75">
      <c r="C398" s="33"/>
      <c r="D398" s="33"/>
      <c r="F398" s="33"/>
      <c r="H398" s="31"/>
    </row>
    <row r="399" spans="3:8" ht="12.75">
      <c r="C399" s="33"/>
      <c r="D399" s="33"/>
      <c r="F399" s="33"/>
      <c r="H399" s="31"/>
    </row>
    <row r="400" spans="3:8" ht="12.75">
      <c r="C400" s="33"/>
      <c r="D400" s="33"/>
      <c r="F400" s="33"/>
      <c r="H400" s="31"/>
    </row>
    <row r="401" spans="3:8" ht="12.75">
      <c r="C401" s="33"/>
      <c r="D401" s="33"/>
      <c r="F401" s="33"/>
      <c r="H401" s="31"/>
    </row>
    <row r="402" spans="3:8" ht="12.75">
      <c r="C402" s="33"/>
      <c r="D402" s="33"/>
      <c r="F402" s="33"/>
      <c r="H402" s="31"/>
    </row>
    <row r="403" spans="3:8" ht="12.75">
      <c r="C403" s="33"/>
      <c r="D403" s="33"/>
      <c r="F403" s="33"/>
      <c r="H403" s="31"/>
    </row>
    <row r="404" spans="3:8" ht="12.75">
      <c r="C404" s="33"/>
      <c r="D404" s="33"/>
      <c r="F404" s="33"/>
      <c r="H404" s="31"/>
    </row>
    <row r="405" spans="3:8" ht="12.75">
      <c r="C405" s="33"/>
      <c r="D405" s="33"/>
      <c r="F405" s="33"/>
      <c r="H405" s="31"/>
    </row>
    <row r="406" spans="3:8" ht="12.75">
      <c r="C406" s="33"/>
      <c r="D406" s="33"/>
      <c r="F406" s="33"/>
      <c r="H406" s="31"/>
    </row>
    <row r="407" spans="3:8" ht="12.75">
      <c r="C407" s="33"/>
      <c r="D407" s="33"/>
      <c r="F407" s="33"/>
      <c r="H407" s="31"/>
    </row>
    <row r="408" spans="3:8" ht="12.75">
      <c r="C408" s="33"/>
      <c r="D408" s="33"/>
      <c r="F408" s="33"/>
      <c r="H408" s="31"/>
    </row>
    <row r="409" spans="3:8" ht="12.75">
      <c r="C409" s="33"/>
      <c r="D409" s="33"/>
      <c r="F409" s="33"/>
      <c r="H409" s="31"/>
    </row>
    <row r="410" spans="3:8" ht="12.75">
      <c r="C410" s="33"/>
      <c r="D410" s="33"/>
      <c r="F410" s="33"/>
      <c r="H410" s="31"/>
    </row>
    <row r="411" spans="3:8" ht="12.75">
      <c r="C411" s="33"/>
      <c r="D411" s="33"/>
      <c r="F411" s="33"/>
      <c r="H411" s="31"/>
    </row>
    <row r="412" spans="3:8" ht="12.75">
      <c r="C412" s="33"/>
      <c r="D412" s="33"/>
      <c r="F412" s="33"/>
      <c r="H412" s="31"/>
    </row>
    <row r="413" spans="3:8" ht="12.75">
      <c r="C413" s="33"/>
      <c r="D413" s="33"/>
      <c r="F413" s="33"/>
      <c r="H413" s="31"/>
    </row>
    <row r="414" spans="3:8" ht="12.75">
      <c r="C414" s="33"/>
      <c r="D414" s="33"/>
      <c r="F414" s="33"/>
      <c r="H414" s="31"/>
    </row>
    <row r="415" spans="3:8" ht="12.75">
      <c r="C415" s="33"/>
      <c r="D415" s="33"/>
      <c r="F415" s="33"/>
      <c r="H415" s="31"/>
    </row>
    <row r="416" spans="3:8" ht="12.75">
      <c r="C416" s="33"/>
      <c r="D416" s="33"/>
      <c r="F416" s="33"/>
      <c r="H416" s="31"/>
    </row>
    <row r="417" spans="3:8" ht="12.75">
      <c r="C417" s="33"/>
      <c r="D417" s="33"/>
      <c r="F417" s="33"/>
      <c r="H417" s="31"/>
    </row>
    <row r="418" spans="3:8" ht="12.75">
      <c r="C418" s="33"/>
      <c r="D418" s="33"/>
      <c r="F418" s="33"/>
      <c r="H418" s="31"/>
    </row>
    <row r="419" spans="3:8" ht="12.75">
      <c r="C419" s="33"/>
      <c r="D419" s="33"/>
      <c r="F419" s="33"/>
      <c r="H419" s="31"/>
    </row>
    <row r="420" spans="3:8" ht="12.75">
      <c r="C420" s="33"/>
      <c r="D420" s="33"/>
      <c r="F420" s="33"/>
      <c r="H420" s="31"/>
    </row>
    <row r="421" spans="3:8" ht="12.75">
      <c r="C421" s="33"/>
      <c r="D421" s="33"/>
      <c r="F421" s="33"/>
      <c r="H421" s="31"/>
    </row>
    <row r="422" spans="3:8" ht="12.75">
      <c r="C422" s="33"/>
      <c r="D422" s="33"/>
      <c r="F422" s="33"/>
      <c r="H422" s="31"/>
    </row>
    <row r="423" spans="3:8" ht="12.75">
      <c r="C423" s="33"/>
      <c r="D423" s="33"/>
      <c r="F423" s="33"/>
      <c r="H423" s="31"/>
    </row>
    <row r="424" spans="3:8" ht="12.75">
      <c r="C424" s="33"/>
      <c r="D424" s="33"/>
      <c r="F424" s="33"/>
      <c r="H424" s="31"/>
    </row>
    <row r="425" spans="3:8" ht="12.75">
      <c r="C425" s="33"/>
      <c r="D425" s="33"/>
      <c r="F425" s="33"/>
      <c r="H425" s="31"/>
    </row>
    <row r="426" spans="3:8" ht="12.75">
      <c r="C426" s="33"/>
      <c r="D426" s="33"/>
      <c r="F426" s="33"/>
      <c r="H426" s="31"/>
    </row>
    <row r="427" spans="3:8" ht="12.75">
      <c r="C427" s="33"/>
      <c r="D427" s="33"/>
      <c r="F427" s="33"/>
      <c r="H427" s="31"/>
    </row>
    <row r="428" spans="3:8" ht="12.75">
      <c r="C428" s="33"/>
      <c r="D428" s="33"/>
      <c r="F428" s="33"/>
      <c r="H428" s="31"/>
    </row>
    <row r="429" spans="3:8" ht="12.75">
      <c r="C429" s="33"/>
      <c r="D429" s="33"/>
      <c r="F429" s="33"/>
      <c r="H429" s="31"/>
    </row>
    <row r="430" spans="3:8" ht="12.75">
      <c r="C430" s="33"/>
      <c r="D430" s="33"/>
      <c r="F430" s="33"/>
      <c r="H430" s="31"/>
    </row>
    <row r="431" spans="3:8" ht="12.75">
      <c r="C431" s="33"/>
      <c r="D431" s="33"/>
      <c r="F431" s="33"/>
      <c r="H431" s="31"/>
    </row>
    <row r="432" spans="3:8" ht="12.75">
      <c r="C432" s="33"/>
      <c r="D432" s="33"/>
      <c r="F432" s="33"/>
      <c r="H432" s="31"/>
    </row>
    <row r="433" spans="3:8" ht="12.75">
      <c r="C433" s="33"/>
      <c r="D433" s="33"/>
      <c r="F433" s="33"/>
      <c r="H433" s="31"/>
    </row>
    <row r="434" spans="3:8" ht="12.75">
      <c r="C434" s="33"/>
      <c r="D434" s="33"/>
      <c r="F434" s="33"/>
      <c r="H434" s="31"/>
    </row>
    <row r="435" spans="3:8" ht="12.75">
      <c r="C435" s="33"/>
      <c r="D435" s="33"/>
      <c r="F435" s="33"/>
      <c r="H435" s="31"/>
    </row>
    <row r="436" spans="3:8" ht="12.75">
      <c r="C436" s="33"/>
      <c r="D436" s="33"/>
      <c r="F436" s="33"/>
      <c r="H436" s="31"/>
    </row>
    <row r="437" spans="3:8" ht="12.75">
      <c r="C437" s="33"/>
      <c r="D437" s="33"/>
      <c r="F437" s="33"/>
      <c r="H437" s="31"/>
    </row>
    <row r="438" spans="3:8" ht="12.75">
      <c r="C438" s="33"/>
      <c r="D438" s="33"/>
      <c r="F438" s="33"/>
      <c r="H438" s="31"/>
    </row>
    <row r="439" spans="3:8" ht="12.75">
      <c r="C439" s="33"/>
      <c r="D439" s="33"/>
      <c r="F439" s="33"/>
      <c r="H439" s="31"/>
    </row>
    <row r="440" spans="3:8" ht="12.75">
      <c r="C440" s="33"/>
      <c r="D440" s="33"/>
      <c r="F440" s="33"/>
      <c r="H440" s="31"/>
    </row>
    <row r="441" spans="3:8" ht="12.75">
      <c r="C441" s="33"/>
      <c r="D441" s="33"/>
      <c r="F441" s="33"/>
      <c r="H441" s="31"/>
    </row>
    <row r="442" spans="3:8" ht="12.75">
      <c r="C442" s="33"/>
      <c r="D442" s="33"/>
      <c r="F442" s="33"/>
      <c r="H442" s="31"/>
    </row>
    <row r="443" spans="3:8" ht="12.75">
      <c r="C443" s="33"/>
      <c r="D443" s="33"/>
      <c r="F443" s="33"/>
      <c r="H443" s="31"/>
    </row>
    <row r="444" spans="3:8" ht="12.75">
      <c r="C444" s="33"/>
      <c r="D444" s="33"/>
      <c r="F444" s="33"/>
      <c r="H444" s="31"/>
    </row>
    <row r="445" spans="3:8" ht="12.75">
      <c r="C445" s="33"/>
      <c r="D445" s="33"/>
      <c r="F445" s="33"/>
      <c r="H445" s="31"/>
    </row>
    <row r="446" spans="3:8" ht="12.75">
      <c r="C446" s="33"/>
      <c r="D446" s="33"/>
      <c r="F446" s="33"/>
      <c r="H446" s="31"/>
    </row>
    <row r="447" spans="3:8" ht="12.75">
      <c r="C447" s="33"/>
      <c r="D447" s="33"/>
      <c r="F447" s="33"/>
      <c r="H447" s="31"/>
    </row>
    <row r="448" spans="3:8" ht="12.75">
      <c r="C448" s="33"/>
      <c r="D448" s="33"/>
      <c r="F448" s="33"/>
      <c r="H448" s="31"/>
    </row>
    <row r="449" spans="3:8" ht="12.75">
      <c r="C449" s="33"/>
      <c r="D449" s="33"/>
      <c r="F449" s="33"/>
      <c r="H449" s="31"/>
    </row>
    <row r="450" spans="3:8" ht="12.75">
      <c r="C450" s="33"/>
      <c r="D450" s="33"/>
      <c r="F450" s="33"/>
      <c r="H450" s="31"/>
    </row>
    <row r="451" spans="3:8" ht="12.75">
      <c r="C451" s="33"/>
      <c r="D451" s="33"/>
      <c r="F451" s="33"/>
      <c r="H451" s="31"/>
    </row>
    <row r="452" spans="3:8" ht="12.75">
      <c r="C452" s="33"/>
      <c r="D452" s="33"/>
      <c r="F452" s="33"/>
      <c r="H452" s="31"/>
    </row>
    <row r="453" spans="3:8" ht="12.75">
      <c r="C453" s="33"/>
      <c r="D453" s="33"/>
      <c r="F453" s="33"/>
      <c r="H453" s="31"/>
    </row>
    <row r="454" spans="3:8" ht="12.75">
      <c r="C454" s="33"/>
      <c r="D454" s="33"/>
      <c r="F454" s="33"/>
      <c r="H454" s="31"/>
    </row>
    <row r="455" spans="3:8" ht="12.75">
      <c r="C455" s="33"/>
      <c r="D455" s="33"/>
      <c r="F455" s="33"/>
      <c r="H455" s="31"/>
    </row>
    <row r="456" spans="3:8" ht="12.75">
      <c r="C456" s="33"/>
      <c r="D456" s="33"/>
      <c r="F456" s="33"/>
      <c r="H456" s="31"/>
    </row>
    <row r="457" spans="3:8" ht="12.75">
      <c r="C457" s="33"/>
      <c r="D457" s="33"/>
      <c r="F457" s="33"/>
      <c r="H457" s="31"/>
    </row>
    <row r="458" spans="3:8" ht="12.75">
      <c r="C458" s="33"/>
      <c r="D458" s="33"/>
      <c r="F458" s="33"/>
      <c r="H458" s="31"/>
    </row>
    <row r="459" spans="3:8" ht="12.75">
      <c r="C459" s="33"/>
      <c r="D459" s="33"/>
      <c r="F459" s="33"/>
      <c r="H459" s="31"/>
    </row>
    <row r="460" spans="3:8" ht="12.75">
      <c r="C460" s="33"/>
      <c r="D460" s="33"/>
      <c r="F460" s="33"/>
      <c r="H460" s="31"/>
    </row>
    <row r="461" spans="3:8" ht="12.75">
      <c r="C461" s="33"/>
      <c r="D461" s="33"/>
      <c r="F461" s="33"/>
      <c r="H461" s="31"/>
    </row>
    <row r="462" spans="3:8" ht="12.75">
      <c r="C462" s="33"/>
      <c r="D462" s="33"/>
      <c r="F462" s="33"/>
      <c r="H462" s="31"/>
    </row>
    <row r="463" spans="3:8" ht="12.75">
      <c r="C463" s="33"/>
      <c r="D463" s="33"/>
      <c r="F463" s="33"/>
      <c r="H463" s="31"/>
    </row>
    <row r="464" spans="3:8" ht="12.75">
      <c r="C464" s="33"/>
      <c r="D464" s="33"/>
      <c r="F464" s="33"/>
      <c r="H464" s="31"/>
    </row>
    <row r="465" spans="3:8" ht="12.75">
      <c r="C465" s="33"/>
      <c r="D465" s="33"/>
      <c r="F465" s="33"/>
      <c r="H465" s="31"/>
    </row>
    <row r="466" spans="3:8" ht="12.75">
      <c r="C466" s="33"/>
      <c r="D466" s="33"/>
      <c r="F466" s="33"/>
      <c r="H466" s="31"/>
    </row>
    <row r="467" spans="3:8" ht="12.75">
      <c r="C467" s="33"/>
      <c r="D467" s="33"/>
      <c r="F467" s="33"/>
      <c r="H467" s="31"/>
    </row>
    <row r="468" spans="3:8" ht="12.75">
      <c r="C468" s="33"/>
      <c r="D468" s="33"/>
      <c r="F468" s="33"/>
      <c r="H468" s="31"/>
    </row>
    <row r="469" spans="3:8" ht="12.75">
      <c r="C469" s="33"/>
      <c r="D469" s="33"/>
      <c r="F469" s="33"/>
      <c r="H469" s="31"/>
    </row>
    <row r="470" spans="3:8" ht="12.75">
      <c r="C470" s="33"/>
      <c r="D470" s="33"/>
      <c r="F470" s="33"/>
      <c r="H470" s="31"/>
    </row>
    <row r="471" spans="3:8" ht="12.75">
      <c r="C471" s="33"/>
      <c r="D471" s="33"/>
      <c r="F471" s="33"/>
      <c r="H471" s="31"/>
    </row>
    <row r="472" spans="3:8" ht="12.75">
      <c r="C472" s="33"/>
      <c r="D472" s="33"/>
      <c r="F472" s="33"/>
      <c r="H472" s="31"/>
    </row>
    <row r="473" spans="3:8" ht="12.75">
      <c r="C473" s="33"/>
      <c r="D473" s="33"/>
      <c r="F473" s="33"/>
      <c r="H473" s="31"/>
    </row>
    <row r="474" spans="3:8" ht="12.75">
      <c r="C474" s="33"/>
      <c r="D474" s="33"/>
      <c r="F474" s="33"/>
      <c r="H474" s="31"/>
    </row>
    <row r="475" spans="3:8" ht="12.75">
      <c r="C475" s="33"/>
      <c r="D475" s="33"/>
      <c r="F475" s="33"/>
      <c r="H475" s="31"/>
    </row>
    <row r="476" spans="3:8" ht="12.75">
      <c r="C476" s="33"/>
      <c r="D476" s="33"/>
      <c r="F476" s="33"/>
      <c r="H476" s="31"/>
    </row>
    <row r="477" spans="3:8" ht="12.75">
      <c r="C477" s="33"/>
      <c r="D477" s="33"/>
      <c r="F477" s="33"/>
      <c r="H477" s="31"/>
    </row>
    <row r="478" spans="3:8" ht="12.75">
      <c r="C478" s="33"/>
      <c r="D478" s="33"/>
      <c r="F478" s="33"/>
      <c r="H478" s="31"/>
    </row>
    <row r="479" spans="3:8" ht="12.75">
      <c r="C479" s="33"/>
      <c r="D479" s="33"/>
      <c r="F479" s="33"/>
      <c r="H479" s="31"/>
    </row>
    <row r="480" spans="3:8" ht="12.75">
      <c r="C480" s="33"/>
      <c r="D480" s="33"/>
      <c r="F480" s="33"/>
      <c r="H480" s="31"/>
    </row>
    <row r="481" spans="3:8" ht="12.75">
      <c r="C481" s="33"/>
      <c r="D481" s="33"/>
      <c r="F481" s="33"/>
      <c r="H481" s="31"/>
    </row>
    <row r="482" spans="3:8" ht="12.75">
      <c r="C482" s="33"/>
      <c r="D482" s="33"/>
      <c r="F482" s="33"/>
      <c r="H482" s="31"/>
    </row>
    <row r="483" spans="3:8" ht="12.75">
      <c r="C483" s="33"/>
      <c r="D483" s="33"/>
      <c r="F483" s="33"/>
      <c r="H483" s="31"/>
    </row>
    <row r="484" spans="3:8" ht="12.75">
      <c r="C484" s="33"/>
      <c r="D484" s="33"/>
      <c r="F484" s="33"/>
      <c r="H484" s="31"/>
    </row>
    <row r="485" spans="3:8" ht="12.75">
      <c r="C485" s="33"/>
      <c r="D485" s="33"/>
      <c r="F485" s="33"/>
      <c r="H485" s="31"/>
    </row>
    <row r="486" spans="3:8" ht="12.75">
      <c r="C486" s="33"/>
      <c r="D486" s="33"/>
      <c r="F486" s="33"/>
      <c r="H486" s="31"/>
    </row>
    <row r="487" spans="3:8" ht="12.75">
      <c r="C487" s="33"/>
      <c r="D487" s="33"/>
      <c r="F487" s="33"/>
      <c r="H487" s="31"/>
    </row>
    <row r="488" spans="3:8" ht="12.75">
      <c r="C488" s="33"/>
      <c r="D488" s="33"/>
      <c r="F488" s="33"/>
      <c r="H488" s="31"/>
    </row>
    <row r="489" spans="3:8" ht="12.75">
      <c r="C489" s="33"/>
      <c r="D489" s="33"/>
      <c r="F489" s="33"/>
      <c r="H489" s="31"/>
    </row>
    <row r="490" spans="3:8" ht="12.75">
      <c r="C490" s="33"/>
      <c r="D490" s="33"/>
      <c r="F490" s="33"/>
      <c r="H490" s="31"/>
    </row>
    <row r="491" spans="3:8" ht="12.75">
      <c r="C491" s="33"/>
      <c r="D491" s="33"/>
      <c r="F491" s="33"/>
      <c r="H491" s="31"/>
    </row>
    <row r="492" spans="3:8" ht="12.75">
      <c r="C492" s="33"/>
      <c r="D492" s="33"/>
      <c r="F492" s="33"/>
      <c r="H492" s="31"/>
    </row>
    <row r="493" spans="3:8" ht="12.75">
      <c r="C493" s="33"/>
      <c r="D493" s="33"/>
      <c r="F493" s="33"/>
      <c r="H493" s="31"/>
    </row>
    <row r="494" spans="3:8" ht="12.75">
      <c r="C494" s="33"/>
      <c r="D494" s="33"/>
      <c r="F494" s="33"/>
      <c r="H494" s="31"/>
    </row>
    <row r="495" spans="3:8" ht="12.75">
      <c r="C495" s="33"/>
      <c r="D495" s="33"/>
      <c r="F495" s="33"/>
      <c r="H495" s="31"/>
    </row>
    <row r="496" spans="3:8" ht="12.75">
      <c r="C496" s="33"/>
      <c r="D496" s="33"/>
      <c r="F496" s="33"/>
      <c r="H496" s="31"/>
    </row>
    <row r="497" spans="3:8" ht="12.75">
      <c r="C497" s="33"/>
      <c r="D497" s="33"/>
      <c r="F497" s="33"/>
      <c r="H497" s="31"/>
    </row>
    <row r="498" spans="3:8" ht="12.75">
      <c r="C498" s="33"/>
      <c r="D498" s="33"/>
      <c r="F498" s="33"/>
      <c r="H498" s="31"/>
    </row>
    <row r="499" spans="3:8" ht="12.75">
      <c r="C499" s="33"/>
      <c r="D499" s="33"/>
      <c r="F499" s="33"/>
      <c r="H499" s="31"/>
    </row>
    <row r="500" spans="3:8" ht="12.75">
      <c r="C500" s="33"/>
      <c r="D500" s="33"/>
      <c r="F500" s="33"/>
      <c r="H500" s="31"/>
    </row>
    <row r="501" spans="3:8" ht="12.75">
      <c r="C501" s="33"/>
      <c r="D501" s="33"/>
      <c r="F501" s="33"/>
      <c r="H501" s="31"/>
    </row>
    <row r="502" spans="3:8" ht="12.75">
      <c r="C502" s="33"/>
      <c r="D502" s="33"/>
      <c r="F502" s="33"/>
      <c r="H502" s="31"/>
    </row>
    <row r="503" spans="3:8" ht="12.75">
      <c r="C503" s="33"/>
      <c r="D503" s="33"/>
      <c r="F503" s="33"/>
      <c r="H503" s="31"/>
    </row>
    <row r="504" spans="3:8" ht="12.75">
      <c r="C504" s="33"/>
      <c r="D504" s="33"/>
      <c r="F504" s="33"/>
      <c r="H504" s="31"/>
    </row>
    <row r="505" spans="3:8" ht="12.75">
      <c r="C505" s="33"/>
      <c r="D505" s="33"/>
      <c r="F505" s="33"/>
      <c r="H505" s="31"/>
    </row>
    <row r="506" spans="3:8" ht="12.75">
      <c r="C506" s="33"/>
      <c r="D506" s="33"/>
      <c r="F506" s="33"/>
      <c r="H506" s="31"/>
    </row>
    <row r="507" spans="3:8" ht="12.75">
      <c r="C507" s="33"/>
      <c r="D507" s="33"/>
      <c r="F507" s="33"/>
      <c r="H507" s="31"/>
    </row>
    <row r="508" spans="3:8" ht="12.75">
      <c r="C508" s="33"/>
      <c r="D508" s="33"/>
      <c r="F508" s="33"/>
      <c r="H508" s="31"/>
    </row>
    <row r="509" spans="3:8" ht="12.75">
      <c r="C509" s="33"/>
      <c r="D509" s="33"/>
      <c r="F509" s="33"/>
      <c r="H509" s="31"/>
    </row>
    <row r="510" spans="3:8" ht="12.75">
      <c r="C510" s="33"/>
      <c r="D510" s="33"/>
      <c r="F510" s="33"/>
      <c r="H510" s="31"/>
    </row>
    <row r="511" spans="3:8" ht="12.75">
      <c r="C511" s="33"/>
      <c r="D511" s="33"/>
      <c r="F511" s="33"/>
      <c r="H511" s="31"/>
    </row>
    <row r="512" spans="3:8" ht="12.75">
      <c r="C512" s="33"/>
      <c r="D512" s="33"/>
      <c r="F512" s="33"/>
      <c r="H512" s="31"/>
    </row>
    <row r="513" spans="3:8" ht="12.75">
      <c r="C513" s="33"/>
      <c r="D513" s="33"/>
      <c r="F513" s="33"/>
      <c r="H513" s="31"/>
    </row>
    <row r="514" spans="3:8" ht="12.75">
      <c r="C514" s="33"/>
      <c r="D514" s="33"/>
      <c r="F514" s="33"/>
      <c r="H514" s="31"/>
    </row>
    <row r="515" spans="3:8" ht="12.75">
      <c r="C515" s="33"/>
      <c r="D515" s="33"/>
      <c r="F515" s="33"/>
      <c r="H515" s="31"/>
    </row>
    <row r="516" spans="3:8" ht="12.75">
      <c r="C516" s="33"/>
      <c r="D516" s="33"/>
      <c r="F516" s="33"/>
      <c r="H516" s="31"/>
    </row>
    <row r="517" spans="3:8" ht="12.75">
      <c r="C517" s="33"/>
      <c r="D517" s="33"/>
      <c r="F517" s="33"/>
      <c r="H517" s="31"/>
    </row>
    <row r="518" spans="3:8" ht="12.75">
      <c r="C518" s="33"/>
      <c r="D518" s="33"/>
      <c r="F518" s="33"/>
      <c r="H518" s="31"/>
    </row>
    <row r="519" spans="3:8" ht="12.75">
      <c r="C519" s="33"/>
      <c r="D519" s="33"/>
      <c r="F519" s="33"/>
      <c r="H519" s="31"/>
    </row>
    <row r="520" spans="3:8" ht="12.75">
      <c r="C520" s="33"/>
      <c r="D520" s="33"/>
      <c r="F520" s="33"/>
      <c r="H520" s="31"/>
    </row>
    <row r="521" spans="3:8" ht="12.75">
      <c r="C521" s="33"/>
      <c r="D521" s="33"/>
      <c r="F521" s="33"/>
      <c r="H521" s="31"/>
    </row>
    <row r="522" spans="3:8" ht="12.75">
      <c r="C522" s="33"/>
      <c r="D522" s="33"/>
      <c r="F522" s="33"/>
      <c r="H522" s="31"/>
    </row>
    <row r="523" spans="3:8" ht="12.75">
      <c r="C523" s="33"/>
      <c r="D523" s="33"/>
      <c r="F523" s="33"/>
      <c r="H523" s="31"/>
    </row>
    <row r="524" spans="3:8" ht="12.75">
      <c r="C524" s="33"/>
      <c r="D524" s="33"/>
      <c r="F524" s="33"/>
      <c r="H524" s="31"/>
    </row>
    <row r="525" spans="3:8" ht="12.75">
      <c r="C525" s="33"/>
      <c r="D525" s="33"/>
      <c r="F525" s="33"/>
      <c r="H525" s="31"/>
    </row>
    <row r="526" spans="3:8" ht="12.75">
      <c r="C526" s="33"/>
      <c r="D526" s="33"/>
      <c r="F526" s="33"/>
      <c r="H526" s="31"/>
    </row>
    <row r="527" spans="3:8" ht="12.75">
      <c r="C527" s="33"/>
      <c r="D527" s="33"/>
      <c r="F527" s="33"/>
      <c r="H527" s="31"/>
    </row>
    <row r="528" spans="3:8" ht="12.75">
      <c r="C528" s="33"/>
      <c r="D528" s="33"/>
      <c r="F528" s="33"/>
      <c r="H528" s="31"/>
    </row>
    <row r="529" spans="3:8" ht="12.75">
      <c r="C529" s="33"/>
      <c r="D529" s="33"/>
      <c r="F529" s="33"/>
      <c r="H529" s="31"/>
    </row>
    <row r="530" spans="3:8" ht="12.75">
      <c r="C530" s="33"/>
      <c r="D530" s="33"/>
      <c r="F530" s="33"/>
      <c r="H530" s="31"/>
    </row>
    <row r="531" spans="3:8" ht="12.75">
      <c r="C531" s="33"/>
      <c r="D531" s="33"/>
      <c r="F531" s="33"/>
      <c r="H531" s="31"/>
    </row>
    <row r="532" spans="3:8" ht="12.75">
      <c r="C532" s="33"/>
      <c r="D532" s="33"/>
      <c r="F532" s="33"/>
      <c r="H532" s="31"/>
    </row>
    <row r="533" spans="3:8" ht="12.75">
      <c r="C533" s="33"/>
      <c r="D533" s="33"/>
      <c r="F533" s="33"/>
      <c r="H533" s="31"/>
    </row>
    <row r="534" spans="3:8" ht="12.75">
      <c r="C534" s="33"/>
      <c r="D534" s="33"/>
      <c r="F534" s="33"/>
      <c r="H534" s="31"/>
    </row>
    <row r="535" spans="3:8" ht="12.75">
      <c r="C535" s="33"/>
      <c r="D535" s="33"/>
      <c r="F535" s="33"/>
      <c r="H535" s="31"/>
    </row>
    <row r="536" spans="3:8" ht="12.75">
      <c r="C536" s="33"/>
      <c r="D536" s="33"/>
      <c r="F536" s="33"/>
      <c r="H536" s="31"/>
    </row>
    <row r="537" spans="3:8" ht="12.75">
      <c r="C537" s="33"/>
      <c r="D537" s="33"/>
      <c r="F537" s="33"/>
      <c r="H537" s="31"/>
    </row>
    <row r="538" spans="3:8" ht="12.75">
      <c r="C538" s="33"/>
      <c r="D538" s="33"/>
      <c r="F538" s="33"/>
      <c r="H538" s="31"/>
    </row>
    <row r="539" spans="3:8" ht="12.75">
      <c r="C539" s="33"/>
      <c r="D539" s="33"/>
      <c r="F539" s="33"/>
      <c r="H539" s="31"/>
    </row>
    <row r="540" spans="3:8" ht="12.75">
      <c r="C540" s="33"/>
      <c r="D540" s="33"/>
      <c r="F540" s="33"/>
      <c r="H540" s="31"/>
    </row>
    <row r="541" spans="3:8" ht="12.75">
      <c r="C541" s="33"/>
      <c r="D541" s="33"/>
      <c r="F541" s="33"/>
      <c r="H541" s="31"/>
    </row>
    <row r="542" spans="3:8" ht="12.75">
      <c r="C542" s="33"/>
      <c r="D542" s="33"/>
      <c r="F542" s="33"/>
      <c r="H542" s="31"/>
    </row>
    <row r="543" spans="3:8" ht="12.75">
      <c r="C543" s="33"/>
      <c r="D543" s="33"/>
      <c r="F543" s="33"/>
      <c r="H543" s="31"/>
    </row>
    <row r="544" spans="3:8" ht="12.75">
      <c r="C544" s="33"/>
      <c r="D544" s="33"/>
      <c r="F544" s="33"/>
      <c r="H544" s="31"/>
    </row>
    <row r="545" spans="3:8" ht="12.75">
      <c r="C545" s="33"/>
      <c r="D545" s="33"/>
      <c r="F545" s="33"/>
      <c r="H545" s="31"/>
    </row>
    <row r="546" spans="3:8" ht="12.75">
      <c r="C546" s="33"/>
      <c r="D546" s="33"/>
      <c r="F546" s="33"/>
      <c r="H546" s="31"/>
    </row>
    <row r="547" spans="3:8" ht="12.75">
      <c r="C547" s="33"/>
      <c r="D547" s="33"/>
      <c r="F547" s="33"/>
      <c r="H547" s="31"/>
    </row>
    <row r="548" spans="3:8" ht="12.75">
      <c r="C548" s="33"/>
      <c r="D548" s="33"/>
      <c r="F548" s="33"/>
      <c r="H548" s="31"/>
    </row>
    <row r="549" spans="3:8" ht="12.75">
      <c r="C549" s="33"/>
      <c r="D549" s="33"/>
      <c r="F549" s="33"/>
      <c r="H549" s="31"/>
    </row>
    <row r="550" spans="3:8" ht="12.75">
      <c r="C550" s="33"/>
      <c r="D550" s="33"/>
      <c r="F550" s="33"/>
      <c r="H550" s="31"/>
    </row>
  </sheetData>
  <sheetProtection/>
  <printOptions/>
  <pageMargins left="0.75" right="0.75" top="1" bottom="1" header="0.5" footer="0.5"/>
  <pageSetup fitToHeight="6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421875" style="2" customWidth="1"/>
    <col min="2" max="2" width="9.140625" style="2" customWidth="1"/>
    <col min="3" max="3" width="7.8515625" style="2" customWidth="1"/>
    <col min="4" max="4" width="7.8515625" style="24" customWidth="1"/>
    <col min="5" max="7" width="9.140625" style="2" customWidth="1"/>
    <col min="8" max="8" width="8.28125" style="2" customWidth="1"/>
    <col min="9" max="9" width="7.00390625" style="10" customWidth="1"/>
    <col min="10" max="11" width="6.57421875" style="10" customWidth="1"/>
    <col min="12" max="13" width="7.28125" style="7" customWidth="1"/>
  </cols>
  <sheetData>
    <row r="1" ht="15.75">
      <c r="A1" s="1" t="s">
        <v>320</v>
      </c>
    </row>
    <row r="2" spans="1:13" ht="15.75">
      <c r="A2" s="1" t="s">
        <v>314</v>
      </c>
      <c r="B2" s="6"/>
      <c r="C2" s="6"/>
      <c r="D2" s="25"/>
      <c r="E2" s="6"/>
      <c r="F2" s="6"/>
      <c r="G2" s="6"/>
      <c r="I2" s="11"/>
      <c r="J2" s="11"/>
      <c r="K2" s="11"/>
      <c r="L2" s="9"/>
      <c r="M2" s="9"/>
    </row>
    <row r="3" spans="1:13" ht="12.75" customHeight="1">
      <c r="A3" s="1"/>
      <c r="B3" s="6"/>
      <c r="C3" s="6"/>
      <c r="D3" s="25"/>
      <c r="E3" s="6"/>
      <c r="F3" s="6"/>
      <c r="G3" s="6"/>
      <c r="I3" s="11"/>
      <c r="J3" s="11"/>
      <c r="K3" s="11"/>
      <c r="L3" s="9"/>
      <c r="M3" s="9"/>
    </row>
    <row r="4" spans="1:13" s="16" customFormat="1" ht="12.75" customHeight="1">
      <c r="A4" s="12"/>
      <c r="B4" s="13" t="s">
        <v>315</v>
      </c>
      <c r="C4" s="13" t="s">
        <v>308</v>
      </c>
      <c r="D4" s="26"/>
      <c r="E4" s="13" t="s">
        <v>309</v>
      </c>
      <c r="F4" s="13" t="s">
        <v>310</v>
      </c>
      <c r="G4" s="13" t="s">
        <v>311</v>
      </c>
      <c r="H4" s="13" t="s">
        <v>318</v>
      </c>
      <c r="I4" s="14"/>
      <c r="J4" s="14" t="s">
        <v>319</v>
      </c>
      <c r="K4" s="14" t="s">
        <v>319</v>
      </c>
      <c r="L4" s="15"/>
      <c r="M4" s="15"/>
    </row>
    <row r="5" spans="1:13" s="16" customFormat="1" ht="12.75">
      <c r="A5" s="17"/>
      <c r="B5" s="13" t="s">
        <v>317</v>
      </c>
      <c r="C5" s="13" t="s">
        <v>317</v>
      </c>
      <c r="D5" s="26" t="s">
        <v>318</v>
      </c>
      <c r="E5" s="13" t="s">
        <v>317</v>
      </c>
      <c r="F5" s="13" t="s">
        <v>309</v>
      </c>
      <c r="G5" s="13" t="s">
        <v>309</v>
      </c>
      <c r="H5" s="13" t="s">
        <v>310</v>
      </c>
      <c r="I5" s="14" t="s">
        <v>319</v>
      </c>
      <c r="J5" s="14" t="s">
        <v>310</v>
      </c>
      <c r="K5" s="14" t="s">
        <v>311</v>
      </c>
      <c r="L5" s="15" t="s">
        <v>310</v>
      </c>
      <c r="M5" s="15" t="s">
        <v>311</v>
      </c>
    </row>
    <row r="6" spans="1:13" s="16" customFormat="1" ht="12.75">
      <c r="A6" s="17"/>
      <c r="B6" s="13" t="s">
        <v>316</v>
      </c>
      <c r="C6" s="13" t="s">
        <v>316</v>
      </c>
      <c r="D6" s="26" t="s">
        <v>308</v>
      </c>
      <c r="E6" s="13" t="s">
        <v>316</v>
      </c>
      <c r="F6" s="13" t="s">
        <v>316</v>
      </c>
      <c r="G6" s="13" t="s">
        <v>316</v>
      </c>
      <c r="H6" s="13" t="s">
        <v>309</v>
      </c>
      <c r="I6" s="14" t="s">
        <v>313</v>
      </c>
      <c r="J6" s="14" t="s">
        <v>313</v>
      </c>
      <c r="K6" s="14" t="s">
        <v>313</v>
      </c>
      <c r="L6" s="15" t="s">
        <v>312</v>
      </c>
      <c r="M6" s="15" t="s">
        <v>312</v>
      </c>
    </row>
    <row r="7" spans="1:13" s="16" customFormat="1" ht="12.75">
      <c r="A7" s="17"/>
      <c r="B7" s="13"/>
      <c r="C7" s="13"/>
      <c r="D7" s="26"/>
      <c r="E7" s="13"/>
      <c r="F7" s="13"/>
      <c r="G7" s="13"/>
      <c r="H7" s="13"/>
      <c r="I7" s="14"/>
      <c r="J7" s="14"/>
      <c r="K7" s="14"/>
      <c r="L7" s="15"/>
      <c r="M7" s="15"/>
    </row>
    <row r="8" spans="1:13" s="23" customFormat="1" ht="12.75">
      <c r="A8" s="18" t="s">
        <v>321</v>
      </c>
      <c r="B8" s="19">
        <v>980474</v>
      </c>
      <c r="C8" s="19">
        <v>41436</v>
      </c>
      <c r="D8" s="27">
        <f>C8/B8</f>
        <v>0.04226119203568886</v>
      </c>
      <c r="E8" s="19">
        <v>916686</v>
      </c>
      <c r="F8" s="19">
        <v>733624</v>
      </c>
      <c r="G8" s="19">
        <v>183062</v>
      </c>
      <c r="H8" s="20">
        <f>+F8/(F8+G8)</f>
        <v>0.8003002118500774</v>
      </c>
      <c r="I8" s="21">
        <v>2.95</v>
      </c>
      <c r="J8" s="21">
        <v>3.05</v>
      </c>
      <c r="K8" s="21">
        <v>2.54</v>
      </c>
      <c r="L8" s="22">
        <v>0.7</v>
      </c>
      <c r="M8" s="22">
        <v>2.7</v>
      </c>
    </row>
    <row r="9" spans="2:13" ht="12.75">
      <c r="B9" s="4"/>
      <c r="C9" s="4"/>
      <c r="D9" s="28"/>
      <c r="E9" s="4"/>
      <c r="F9" s="4"/>
      <c r="G9" s="4"/>
      <c r="H9" s="5"/>
      <c r="L9" s="8"/>
      <c r="M9" s="8"/>
    </row>
    <row r="10" spans="1:13" s="23" customFormat="1" ht="12.75">
      <c r="A10" s="18" t="s">
        <v>1</v>
      </c>
      <c r="B10" s="19">
        <v>458151</v>
      </c>
      <c r="C10" s="19">
        <v>3086</v>
      </c>
      <c r="D10" s="27">
        <f>C10/B10</f>
        <v>0.006735770521072747</v>
      </c>
      <c r="E10" s="19">
        <v>447387</v>
      </c>
      <c r="F10" s="19">
        <v>359264</v>
      </c>
      <c r="G10" s="19">
        <v>88123</v>
      </c>
      <c r="H10" s="20">
        <f>+F10/(F10+G10)</f>
        <v>0.8030273566286011</v>
      </c>
      <c r="I10" s="21">
        <v>2.93</v>
      </c>
      <c r="J10" s="21">
        <v>3.03</v>
      </c>
      <c r="K10" s="21">
        <v>2.53</v>
      </c>
      <c r="L10" s="22">
        <v>0.5</v>
      </c>
      <c r="M10" s="22">
        <v>2.1</v>
      </c>
    </row>
    <row r="11" spans="2:13" ht="12.75">
      <c r="B11" s="4"/>
      <c r="C11" s="4"/>
      <c r="D11" s="28"/>
      <c r="E11" s="4"/>
      <c r="F11" s="4"/>
      <c r="G11" s="4"/>
      <c r="H11" s="5"/>
      <c r="L11" s="8"/>
      <c r="M11" s="8"/>
    </row>
    <row r="12" spans="1:13" ht="12.75">
      <c r="A12" s="2" t="s">
        <v>99</v>
      </c>
      <c r="B12" s="4">
        <v>9734</v>
      </c>
      <c r="C12" s="4">
        <v>68</v>
      </c>
      <c r="D12" s="28">
        <f>C12/B12</f>
        <v>0.00698582288884323</v>
      </c>
      <c r="E12" s="4">
        <v>9461</v>
      </c>
      <c r="F12" s="4">
        <v>5533</v>
      </c>
      <c r="G12" s="4">
        <v>3928</v>
      </c>
      <c r="H12" s="5">
        <f>+F12/(F12+G12)</f>
        <v>0.584821900433358</v>
      </c>
      <c r="I12" s="10">
        <v>2.72</v>
      </c>
      <c r="J12" s="10">
        <v>2.75</v>
      </c>
      <c r="K12" s="10">
        <v>2.67</v>
      </c>
      <c r="L12" s="8">
        <v>0.9</v>
      </c>
      <c r="M12" s="8">
        <v>1.3</v>
      </c>
    </row>
    <row r="13" spans="1:13" ht="12.75">
      <c r="A13" s="2" t="s">
        <v>2</v>
      </c>
      <c r="B13" s="4">
        <v>252286</v>
      </c>
      <c r="C13" s="4">
        <v>1358</v>
      </c>
      <c r="D13" s="28">
        <f>C13/B13</f>
        <v>0.00538277986095146</v>
      </c>
      <c r="E13" s="4">
        <v>246828</v>
      </c>
      <c r="F13" s="4">
        <v>199119</v>
      </c>
      <c r="G13" s="4">
        <v>47709</v>
      </c>
      <c r="H13" s="5">
        <f>+F13/(F13+G13)</f>
        <v>0.8067115562253877</v>
      </c>
      <c r="I13" s="10">
        <v>3.02</v>
      </c>
      <c r="J13" s="10">
        <v>3.11</v>
      </c>
      <c r="K13" s="10">
        <v>2.64</v>
      </c>
      <c r="L13" s="8">
        <v>0.6</v>
      </c>
      <c r="M13" s="8">
        <v>2</v>
      </c>
    </row>
    <row r="14" spans="1:13" ht="12.75">
      <c r="A14" s="2" t="s">
        <v>153</v>
      </c>
      <c r="B14" s="4">
        <v>16128</v>
      </c>
      <c r="C14" s="4">
        <v>683</v>
      </c>
      <c r="D14" s="28">
        <f>C14/B14</f>
        <v>0.04234871031746032</v>
      </c>
      <c r="E14" s="4">
        <v>14923</v>
      </c>
      <c r="F14" s="4">
        <v>7968</v>
      </c>
      <c r="G14" s="4">
        <v>6955</v>
      </c>
      <c r="H14" s="5">
        <f>+F14/(F14+G14)</f>
        <v>0.5339408966025598</v>
      </c>
      <c r="I14" s="10">
        <v>2.26</v>
      </c>
      <c r="J14" s="10">
        <v>2.45</v>
      </c>
      <c r="K14" s="10">
        <v>2.05</v>
      </c>
      <c r="L14" s="8">
        <v>1</v>
      </c>
      <c r="M14" s="8">
        <v>3.2</v>
      </c>
    </row>
    <row r="15" spans="1:13" ht="12.75">
      <c r="A15" s="2" t="s">
        <v>3</v>
      </c>
      <c r="B15" s="4">
        <v>78927</v>
      </c>
      <c r="C15" s="4">
        <v>497</v>
      </c>
      <c r="D15" s="28">
        <f>C15/B15</f>
        <v>0.006296957948484042</v>
      </c>
      <c r="E15" s="4">
        <v>76820</v>
      </c>
      <c r="F15" s="4">
        <v>60270</v>
      </c>
      <c r="G15" s="4">
        <v>16550</v>
      </c>
      <c r="H15" s="5">
        <f>+F15/(F15+G15)</f>
        <v>0.7845613121582921</v>
      </c>
      <c r="I15" s="10">
        <v>2.84</v>
      </c>
      <c r="J15" s="10">
        <v>2.92</v>
      </c>
      <c r="K15" s="10">
        <v>2.54</v>
      </c>
      <c r="L15" s="8">
        <v>0.6</v>
      </c>
      <c r="M15" s="8">
        <v>2.2</v>
      </c>
    </row>
    <row r="16" spans="1:13" ht="12.75">
      <c r="A16" s="2" t="s">
        <v>4</v>
      </c>
      <c r="B16" s="4">
        <v>101076</v>
      </c>
      <c r="C16" s="4">
        <v>480</v>
      </c>
      <c r="D16" s="28">
        <f>C16/B16</f>
        <v>0.004748901816454945</v>
      </c>
      <c r="E16" s="4">
        <v>99355</v>
      </c>
      <c r="F16" s="4">
        <v>86374</v>
      </c>
      <c r="G16" s="4">
        <v>12981</v>
      </c>
      <c r="H16" s="5">
        <f>+F16/(F16+G16)</f>
        <v>0.869347290020633</v>
      </c>
      <c r="I16" s="10">
        <v>2.93</v>
      </c>
      <c r="J16" s="10">
        <v>3.02</v>
      </c>
      <c r="K16" s="10">
        <v>2.32</v>
      </c>
      <c r="L16" s="8">
        <v>0.3</v>
      </c>
      <c r="M16" s="8">
        <v>2</v>
      </c>
    </row>
    <row r="17" spans="2:13" ht="12.75">
      <c r="B17" s="4"/>
      <c r="C17" s="4"/>
      <c r="D17" s="28"/>
      <c r="E17" s="4"/>
      <c r="F17" s="4"/>
      <c r="G17" s="4"/>
      <c r="H17" s="5"/>
      <c r="L17" s="8"/>
      <c r="M17" s="8"/>
    </row>
    <row r="18" spans="1:13" s="23" customFormat="1" ht="12.75">
      <c r="A18" s="18" t="s">
        <v>5</v>
      </c>
      <c r="B18" s="19">
        <v>522323</v>
      </c>
      <c r="C18" s="19">
        <v>38350</v>
      </c>
      <c r="D18" s="27">
        <f>C18/B18</f>
        <v>0.07342200132867976</v>
      </c>
      <c r="E18" s="19">
        <v>469299</v>
      </c>
      <c r="F18" s="19">
        <v>374360</v>
      </c>
      <c r="G18" s="19">
        <v>94939</v>
      </c>
      <c r="H18" s="20">
        <f>+F18/(F18+G18)</f>
        <v>0.7977003999582356</v>
      </c>
      <c r="I18" s="21">
        <v>2.96</v>
      </c>
      <c r="J18" s="21">
        <v>3.07</v>
      </c>
      <c r="K18" s="21">
        <v>2.55</v>
      </c>
      <c r="L18" s="22">
        <v>0.9</v>
      </c>
      <c r="M18" s="22">
        <v>3.4</v>
      </c>
    </row>
    <row r="19" spans="2:13" ht="12.75">
      <c r="B19" s="4"/>
      <c r="C19" s="4"/>
      <c r="D19" s="28"/>
      <c r="E19" s="4"/>
      <c r="F19" s="4"/>
      <c r="G19" s="4"/>
      <c r="H19" s="5"/>
      <c r="L19" s="8"/>
      <c r="M19" s="8"/>
    </row>
    <row r="20" spans="1:13" ht="12.75">
      <c r="A20" s="2" t="s">
        <v>6</v>
      </c>
      <c r="B20" s="4">
        <v>71186</v>
      </c>
      <c r="C20" s="4">
        <v>413</v>
      </c>
      <c r="D20" s="28">
        <f aca="true" t="shared" si="0" ref="D20:D29">C20/B20</f>
        <v>0.005801702581968365</v>
      </c>
      <c r="E20" s="4">
        <v>69048</v>
      </c>
      <c r="F20" s="4">
        <v>52113</v>
      </c>
      <c r="G20" s="4">
        <v>16935</v>
      </c>
      <c r="H20" s="5">
        <f aca="true" t="shared" si="1" ref="H20:H29">+F20/(F20+G20)</f>
        <v>0.7547358359402155</v>
      </c>
      <c r="I20" s="10">
        <v>3.03</v>
      </c>
      <c r="J20" s="10">
        <v>3.18</v>
      </c>
      <c r="K20" s="10">
        <v>2.56</v>
      </c>
      <c r="L20" s="8">
        <v>0.8</v>
      </c>
      <c r="M20" s="8">
        <v>2.2</v>
      </c>
    </row>
    <row r="21" spans="1:13" ht="12.75">
      <c r="A21" s="2" t="s">
        <v>7</v>
      </c>
      <c r="B21" s="4">
        <v>155406</v>
      </c>
      <c r="C21" s="4">
        <v>4194</v>
      </c>
      <c r="D21" s="28">
        <f t="shared" si="0"/>
        <v>0.026987375004826068</v>
      </c>
      <c r="E21" s="4">
        <v>146828</v>
      </c>
      <c r="F21" s="4">
        <v>115882</v>
      </c>
      <c r="G21" s="4">
        <v>30946</v>
      </c>
      <c r="H21" s="5">
        <f t="shared" si="1"/>
        <v>0.7892363854305718</v>
      </c>
      <c r="I21" s="10">
        <v>2.97</v>
      </c>
      <c r="J21" s="10">
        <v>3.08</v>
      </c>
      <c r="K21" s="10">
        <v>2.53</v>
      </c>
      <c r="L21" s="8">
        <v>1</v>
      </c>
      <c r="M21" s="8">
        <v>2.9</v>
      </c>
    </row>
    <row r="22" spans="1:13" ht="12.75">
      <c r="A22" s="2" t="s">
        <v>8</v>
      </c>
      <c r="B22" s="4">
        <v>19640</v>
      </c>
      <c r="C22" s="4">
        <v>10693</v>
      </c>
      <c r="D22" s="28">
        <f t="shared" si="0"/>
        <v>0.5444501018329939</v>
      </c>
      <c r="E22" s="4">
        <v>8101</v>
      </c>
      <c r="F22" s="4">
        <v>6166</v>
      </c>
      <c r="G22" s="4">
        <v>1935</v>
      </c>
      <c r="H22" s="5">
        <f t="shared" si="1"/>
        <v>0.7611405999259351</v>
      </c>
      <c r="I22" s="10">
        <v>2.42</v>
      </c>
      <c r="J22" s="10">
        <v>2.36</v>
      </c>
      <c r="K22" s="10">
        <v>2.63</v>
      </c>
      <c r="L22" s="8">
        <v>2</v>
      </c>
      <c r="M22" s="8">
        <v>10.7</v>
      </c>
    </row>
    <row r="23" spans="1:13" ht="12.75">
      <c r="A23" s="2" t="s">
        <v>9</v>
      </c>
      <c r="B23" s="4">
        <v>67708</v>
      </c>
      <c r="C23" s="4">
        <v>415</v>
      </c>
      <c r="D23" s="28">
        <f t="shared" si="0"/>
        <v>0.0061292609440538786</v>
      </c>
      <c r="E23" s="4">
        <v>65917</v>
      </c>
      <c r="F23" s="4">
        <v>56200</v>
      </c>
      <c r="G23" s="4">
        <v>9717</v>
      </c>
      <c r="H23" s="5">
        <f t="shared" si="1"/>
        <v>0.8525873446910509</v>
      </c>
      <c r="I23" s="10">
        <v>2.91</v>
      </c>
      <c r="J23" s="10">
        <v>2.99</v>
      </c>
      <c r="K23" s="10">
        <v>2.5</v>
      </c>
      <c r="L23" s="8">
        <v>0.5</v>
      </c>
      <c r="M23" s="8">
        <v>3.3</v>
      </c>
    </row>
    <row r="24" spans="1:13" ht="12.75">
      <c r="A24" s="2" t="s">
        <v>10</v>
      </c>
      <c r="B24" s="4">
        <v>104278</v>
      </c>
      <c r="C24" s="4">
        <v>2664</v>
      </c>
      <c r="D24" s="28">
        <f t="shared" si="0"/>
        <v>0.025547095264581217</v>
      </c>
      <c r="E24" s="4">
        <v>98936</v>
      </c>
      <c r="F24" s="4">
        <v>77802</v>
      </c>
      <c r="G24" s="4">
        <v>21134</v>
      </c>
      <c r="H24" s="5">
        <f t="shared" si="1"/>
        <v>0.7863871593757581</v>
      </c>
      <c r="I24" s="10">
        <v>3.22</v>
      </c>
      <c r="J24" s="10">
        <v>3.36</v>
      </c>
      <c r="K24" s="10">
        <v>2.69</v>
      </c>
      <c r="L24" s="8">
        <v>0.7</v>
      </c>
      <c r="M24" s="8">
        <v>3.7</v>
      </c>
    </row>
    <row r="25" spans="1:13" ht="12.75">
      <c r="A25" s="2" t="s">
        <v>11</v>
      </c>
      <c r="B25" s="4">
        <v>12479</v>
      </c>
      <c r="C25" s="4">
        <v>1165</v>
      </c>
      <c r="D25" s="28">
        <f t="shared" si="0"/>
        <v>0.09335683949034378</v>
      </c>
      <c r="E25" s="4">
        <v>10749</v>
      </c>
      <c r="F25" s="4">
        <v>8288</v>
      </c>
      <c r="G25" s="4">
        <v>2461</v>
      </c>
      <c r="H25" s="5">
        <f t="shared" si="1"/>
        <v>0.7710484696250814</v>
      </c>
      <c r="I25" s="10">
        <v>2.5</v>
      </c>
      <c r="J25" s="10">
        <v>2.5</v>
      </c>
      <c r="K25" s="10">
        <v>2.48</v>
      </c>
      <c r="L25" s="8">
        <v>1.3</v>
      </c>
      <c r="M25" s="8">
        <v>4</v>
      </c>
    </row>
    <row r="26" spans="1:13" ht="12.75">
      <c r="A26" s="2" t="s">
        <v>12</v>
      </c>
      <c r="B26" s="4">
        <v>2370</v>
      </c>
      <c r="C26" s="4">
        <v>1307</v>
      </c>
      <c r="D26" s="28">
        <f t="shared" si="0"/>
        <v>0.5514767932489452</v>
      </c>
      <c r="E26" s="4">
        <v>996</v>
      </c>
      <c r="F26" s="4">
        <v>836</v>
      </c>
      <c r="G26" s="4">
        <v>160</v>
      </c>
      <c r="H26" s="5">
        <f t="shared" si="1"/>
        <v>0.8393574297188755</v>
      </c>
      <c r="I26" s="10">
        <v>2.24</v>
      </c>
      <c r="J26" s="10">
        <v>2.26</v>
      </c>
      <c r="K26" s="10">
        <v>2.13</v>
      </c>
      <c r="L26" s="8">
        <v>1.9</v>
      </c>
      <c r="M26" s="8">
        <v>4.8</v>
      </c>
    </row>
    <row r="27" spans="1:13" ht="12.75">
      <c r="A27" s="2" t="s">
        <v>13</v>
      </c>
      <c r="B27" s="4">
        <v>39357</v>
      </c>
      <c r="C27" s="4">
        <v>195</v>
      </c>
      <c r="D27" s="28">
        <f t="shared" si="0"/>
        <v>0.004954645933379068</v>
      </c>
      <c r="E27" s="4">
        <v>38487</v>
      </c>
      <c r="F27" s="4">
        <v>33655</v>
      </c>
      <c r="G27" s="4">
        <v>4832</v>
      </c>
      <c r="H27" s="5">
        <f t="shared" si="1"/>
        <v>0.8744511133629537</v>
      </c>
      <c r="I27" s="10">
        <v>2.95</v>
      </c>
      <c r="J27" s="10">
        <v>3.07</v>
      </c>
      <c r="K27" s="10">
        <v>2.07</v>
      </c>
      <c r="L27" s="8">
        <v>0.4</v>
      </c>
      <c r="M27" s="8">
        <v>2.4</v>
      </c>
    </row>
    <row r="28" spans="1:13" ht="12.75">
      <c r="A28" s="2" t="s">
        <v>14</v>
      </c>
      <c r="B28" s="4">
        <v>35836</v>
      </c>
      <c r="C28" s="4">
        <v>12604</v>
      </c>
      <c r="D28" s="28">
        <f t="shared" si="0"/>
        <v>0.3517133608661681</v>
      </c>
      <c r="E28" s="4">
        <v>21504</v>
      </c>
      <c r="F28" s="4">
        <v>16348</v>
      </c>
      <c r="G28" s="4">
        <v>5156</v>
      </c>
      <c r="H28" s="5">
        <f t="shared" si="1"/>
        <v>0.7602306547619048</v>
      </c>
      <c r="I28" s="10">
        <v>2.45</v>
      </c>
      <c r="J28" s="10">
        <v>2.4</v>
      </c>
      <c r="K28" s="10">
        <v>2.6</v>
      </c>
      <c r="L28" s="8">
        <v>2</v>
      </c>
      <c r="M28" s="8">
        <v>5.2</v>
      </c>
    </row>
    <row r="29" spans="1:13" ht="12.75">
      <c r="A29" s="2" t="s">
        <v>15</v>
      </c>
      <c r="B29" s="4">
        <v>13769</v>
      </c>
      <c r="C29" s="4">
        <v>4689</v>
      </c>
      <c r="D29" s="28">
        <f t="shared" si="0"/>
        <v>0.34054760694313313</v>
      </c>
      <c r="E29" s="4">
        <v>8461</v>
      </c>
      <c r="F29" s="4">
        <v>6824</v>
      </c>
      <c r="G29" s="4">
        <v>1637</v>
      </c>
      <c r="H29" s="5">
        <f t="shared" si="1"/>
        <v>0.806524051530552</v>
      </c>
      <c r="I29" s="10">
        <v>2.4</v>
      </c>
      <c r="J29" s="10">
        <v>2.39</v>
      </c>
      <c r="K29" s="10">
        <v>2.43</v>
      </c>
      <c r="L29" s="8">
        <v>1.3</v>
      </c>
      <c r="M29" s="8">
        <v>6.6</v>
      </c>
    </row>
    <row r="30" spans="2:13" ht="12.75">
      <c r="B30" s="4"/>
      <c r="C30" s="4"/>
      <c r="D30" s="28"/>
      <c r="E30" s="4"/>
      <c r="F30" s="4"/>
      <c r="G30" s="4"/>
      <c r="H30" s="5"/>
      <c r="L30" s="8"/>
      <c r="M30" s="8"/>
    </row>
    <row r="32" spans="1:13" ht="12.75">
      <c r="A32" s="18" t="s">
        <v>322</v>
      </c>
      <c r="B32" s="4"/>
      <c r="C32" s="4"/>
      <c r="D32" s="28"/>
      <c r="E32" s="4"/>
      <c r="F32" s="4"/>
      <c r="G32" s="4"/>
      <c r="H32" s="5"/>
      <c r="L32" s="8"/>
      <c r="M32" s="8"/>
    </row>
    <row r="33" spans="2:13" ht="12.75">
      <c r="B33" s="4"/>
      <c r="C33" s="4"/>
      <c r="D33" s="28"/>
      <c r="E33" s="4"/>
      <c r="F33" s="4"/>
      <c r="G33" s="4"/>
      <c r="H33" s="5"/>
      <c r="L33" s="8"/>
      <c r="M33" s="8"/>
    </row>
    <row r="34" spans="1:13" ht="12.75">
      <c r="A34" s="2" t="s">
        <v>16</v>
      </c>
      <c r="B34" s="4">
        <v>1853</v>
      </c>
      <c r="C34" s="4">
        <v>13</v>
      </c>
      <c r="D34" s="28">
        <f aca="true" t="shared" si="2" ref="D34:D97">C34/B34</f>
        <v>0.007015650296815974</v>
      </c>
      <c r="E34" s="4">
        <v>1812</v>
      </c>
      <c r="F34" s="4">
        <v>1658</v>
      </c>
      <c r="G34" s="4">
        <v>154</v>
      </c>
      <c r="H34" s="5">
        <f aca="true" t="shared" si="3" ref="H34:H65">+F34/(F34+G34)</f>
        <v>0.9150110375275938</v>
      </c>
      <c r="I34" s="10">
        <v>2.87</v>
      </c>
      <c r="J34" s="10">
        <v>2.88</v>
      </c>
      <c r="K34" s="10">
        <v>2.79</v>
      </c>
      <c r="L34" s="8">
        <v>0.6</v>
      </c>
      <c r="M34" s="8">
        <v>0.6</v>
      </c>
    </row>
    <row r="35" spans="1:13" ht="12.75">
      <c r="A35" s="2" t="s">
        <v>21</v>
      </c>
      <c r="B35" s="4">
        <v>954</v>
      </c>
      <c r="C35" s="4">
        <v>153</v>
      </c>
      <c r="D35" s="28">
        <f t="shared" si="2"/>
        <v>0.16037735849056603</v>
      </c>
      <c r="E35" s="4">
        <v>766</v>
      </c>
      <c r="F35" s="4">
        <v>664</v>
      </c>
      <c r="G35" s="4">
        <v>102</v>
      </c>
      <c r="H35" s="5">
        <f t="shared" si="3"/>
        <v>0.8668407310704961</v>
      </c>
      <c r="I35" s="10">
        <v>2.48</v>
      </c>
      <c r="J35" s="10">
        <v>2.54</v>
      </c>
      <c r="K35" s="10">
        <v>2.12</v>
      </c>
      <c r="L35" s="8">
        <v>1</v>
      </c>
      <c r="M35" s="8">
        <v>6.4</v>
      </c>
    </row>
    <row r="36" spans="1:13" ht="12.75">
      <c r="A36" s="2" t="s">
        <v>24</v>
      </c>
      <c r="B36" s="4">
        <v>7999</v>
      </c>
      <c r="C36" s="4">
        <v>18</v>
      </c>
      <c r="D36" s="28">
        <f t="shared" si="2"/>
        <v>0.002250281285160645</v>
      </c>
      <c r="E36" s="4">
        <v>7868</v>
      </c>
      <c r="F36" s="4">
        <v>6554</v>
      </c>
      <c r="G36" s="4">
        <v>1314</v>
      </c>
      <c r="H36" s="5">
        <f t="shared" si="3"/>
        <v>0.8329944077275038</v>
      </c>
      <c r="I36" s="10">
        <v>2.98</v>
      </c>
      <c r="J36" s="10">
        <v>3.1</v>
      </c>
      <c r="K36" s="10">
        <v>2.35</v>
      </c>
      <c r="L36" s="8">
        <v>0.3</v>
      </c>
      <c r="M36" s="8">
        <v>1.6</v>
      </c>
    </row>
    <row r="37" spans="1:13" ht="12.75">
      <c r="A37" s="2" t="s">
        <v>25</v>
      </c>
      <c r="B37" s="4">
        <v>2787</v>
      </c>
      <c r="C37" s="4">
        <v>4</v>
      </c>
      <c r="D37" s="28">
        <f t="shared" si="2"/>
        <v>0.0014352350197344816</v>
      </c>
      <c r="E37" s="4">
        <v>2753</v>
      </c>
      <c r="F37" s="4">
        <v>2571</v>
      </c>
      <c r="G37" s="4">
        <v>182</v>
      </c>
      <c r="H37" s="5">
        <f t="shared" si="3"/>
        <v>0.9338903014892844</v>
      </c>
      <c r="I37" s="10">
        <v>2.96</v>
      </c>
      <c r="J37" s="10">
        <v>2.98</v>
      </c>
      <c r="K37" s="10">
        <v>2.69</v>
      </c>
      <c r="L37" s="8">
        <v>0.3</v>
      </c>
      <c r="M37" s="8">
        <v>1.6</v>
      </c>
    </row>
    <row r="38" spans="1:13" ht="12.75">
      <c r="A38" s="2" t="s">
        <v>26</v>
      </c>
      <c r="B38" s="4">
        <v>854</v>
      </c>
      <c r="C38" s="4">
        <v>7</v>
      </c>
      <c r="D38" s="28">
        <f t="shared" si="2"/>
        <v>0.00819672131147541</v>
      </c>
      <c r="E38" s="4">
        <v>836</v>
      </c>
      <c r="F38" s="4">
        <v>712</v>
      </c>
      <c r="G38" s="4">
        <v>124</v>
      </c>
      <c r="H38" s="5">
        <f t="shared" si="3"/>
        <v>0.8516746411483254</v>
      </c>
      <c r="I38" s="10">
        <v>2.86</v>
      </c>
      <c r="J38" s="10">
        <v>2.91</v>
      </c>
      <c r="K38" s="10">
        <v>2.52</v>
      </c>
      <c r="L38" s="8">
        <v>0.7</v>
      </c>
      <c r="M38" s="8">
        <v>0.8</v>
      </c>
    </row>
    <row r="39" spans="1:13" ht="12.75">
      <c r="A39" s="2" t="s">
        <v>27</v>
      </c>
      <c r="B39" s="4">
        <v>386</v>
      </c>
      <c r="C39" s="4">
        <v>2</v>
      </c>
      <c r="D39" s="28">
        <f t="shared" si="2"/>
        <v>0.0051813471502590676</v>
      </c>
      <c r="E39" s="4">
        <v>376</v>
      </c>
      <c r="F39" s="4">
        <v>242</v>
      </c>
      <c r="G39" s="4">
        <v>134</v>
      </c>
      <c r="H39" s="5">
        <f t="shared" si="3"/>
        <v>0.6436170212765957</v>
      </c>
      <c r="I39" s="10">
        <v>2.68</v>
      </c>
      <c r="J39" s="10">
        <v>2.8</v>
      </c>
      <c r="K39" s="10">
        <v>2.46</v>
      </c>
      <c r="L39" s="8">
        <v>0</v>
      </c>
      <c r="M39" s="8">
        <v>0.7</v>
      </c>
    </row>
    <row r="40" spans="1:13" ht="12.75">
      <c r="A40" s="2" t="s">
        <v>28</v>
      </c>
      <c r="B40" s="4">
        <v>892</v>
      </c>
      <c r="C40" s="4">
        <v>8</v>
      </c>
      <c r="D40" s="28">
        <f t="shared" si="2"/>
        <v>0.008968609865470852</v>
      </c>
      <c r="E40" s="4">
        <v>874</v>
      </c>
      <c r="F40" s="4">
        <v>726</v>
      </c>
      <c r="G40" s="4">
        <v>148</v>
      </c>
      <c r="H40" s="5">
        <f t="shared" si="3"/>
        <v>0.8306636155606407</v>
      </c>
      <c r="I40" s="10">
        <v>2.63</v>
      </c>
      <c r="J40" s="10">
        <v>2.72</v>
      </c>
      <c r="K40" s="10">
        <v>2.22</v>
      </c>
      <c r="L40" s="8">
        <v>0.1</v>
      </c>
      <c r="M40" s="8">
        <v>2</v>
      </c>
    </row>
    <row r="41" spans="1:13" ht="12.75">
      <c r="A41" s="2" t="s">
        <v>31</v>
      </c>
      <c r="B41" s="4">
        <v>2683</v>
      </c>
      <c r="C41" s="4">
        <v>59</v>
      </c>
      <c r="D41" s="28">
        <f t="shared" si="2"/>
        <v>0.021990309355199404</v>
      </c>
      <c r="E41" s="4">
        <v>2566</v>
      </c>
      <c r="F41" s="4">
        <v>1996</v>
      </c>
      <c r="G41" s="4">
        <v>570</v>
      </c>
      <c r="H41" s="5">
        <f t="shared" si="3"/>
        <v>0.7778643803585347</v>
      </c>
      <c r="I41" s="10">
        <v>2.74</v>
      </c>
      <c r="J41" s="10">
        <v>2.89</v>
      </c>
      <c r="K41" s="10">
        <v>2.23</v>
      </c>
      <c r="L41" s="8">
        <v>0.5</v>
      </c>
      <c r="M41" s="8">
        <v>2.7</v>
      </c>
    </row>
    <row r="42" spans="1:13" ht="12.75">
      <c r="A42" s="2" t="s">
        <v>34</v>
      </c>
      <c r="B42" s="4">
        <v>649</v>
      </c>
      <c r="C42" s="4">
        <v>1</v>
      </c>
      <c r="D42" s="28">
        <f t="shared" si="2"/>
        <v>0.0015408320493066256</v>
      </c>
      <c r="E42" s="4">
        <v>639</v>
      </c>
      <c r="F42" s="4">
        <v>551</v>
      </c>
      <c r="G42" s="4">
        <v>88</v>
      </c>
      <c r="H42" s="5">
        <f t="shared" si="3"/>
        <v>0.8622848200312989</v>
      </c>
      <c r="I42" s="10">
        <v>3.38</v>
      </c>
      <c r="J42" s="10">
        <v>3.47</v>
      </c>
      <c r="K42" s="10">
        <v>2.76</v>
      </c>
      <c r="L42" s="8">
        <v>1.1</v>
      </c>
      <c r="M42" s="8">
        <v>0</v>
      </c>
    </row>
    <row r="43" spans="1:13" ht="12.75">
      <c r="A43" s="2" t="s">
        <v>35</v>
      </c>
      <c r="B43" s="4">
        <v>384</v>
      </c>
      <c r="C43" s="4">
        <v>1</v>
      </c>
      <c r="D43" s="28">
        <f t="shared" si="2"/>
        <v>0.0026041666666666665</v>
      </c>
      <c r="E43" s="4">
        <v>378</v>
      </c>
      <c r="F43" s="4">
        <v>352</v>
      </c>
      <c r="G43" s="4">
        <v>26</v>
      </c>
      <c r="H43" s="5">
        <f t="shared" si="3"/>
        <v>0.9312169312169312</v>
      </c>
      <c r="I43" s="10">
        <v>3.1</v>
      </c>
      <c r="J43" s="10">
        <v>3.14</v>
      </c>
      <c r="K43" s="10">
        <v>2.62</v>
      </c>
      <c r="L43" s="8">
        <v>0.6</v>
      </c>
      <c r="M43" s="8">
        <v>7.1</v>
      </c>
    </row>
    <row r="44" spans="1:13" ht="12.75">
      <c r="A44" s="2" t="s">
        <v>36</v>
      </c>
      <c r="B44" s="4">
        <v>5724</v>
      </c>
      <c r="C44" s="4">
        <v>17</v>
      </c>
      <c r="D44" s="28">
        <f t="shared" si="2"/>
        <v>0.0029699510831586303</v>
      </c>
      <c r="E44" s="4">
        <v>5643</v>
      </c>
      <c r="F44" s="4">
        <v>4979</v>
      </c>
      <c r="G44" s="4">
        <v>664</v>
      </c>
      <c r="H44" s="5">
        <f t="shared" si="3"/>
        <v>0.8823320928584086</v>
      </c>
      <c r="I44" s="10">
        <v>2.91</v>
      </c>
      <c r="J44" s="10">
        <v>3</v>
      </c>
      <c r="K44" s="10">
        <v>2.25</v>
      </c>
      <c r="L44" s="8">
        <v>0.5</v>
      </c>
      <c r="M44" s="8">
        <v>1.5</v>
      </c>
    </row>
    <row r="45" spans="1:13" ht="12.75">
      <c r="A45" s="2" t="s">
        <v>38</v>
      </c>
      <c r="B45" s="4">
        <v>5788</v>
      </c>
      <c r="C45" s="4">
        <v>7</v>
      </c>
      <c r="D45" s="28">
        <f t="shared" si="2"/>
        <v>0.0012093987560469939</v>
      </c>
      <c r="E45" s="4">
        <v>5710</v>
      </c>
      <c r="F45" s="4">
        <v>5011</v>
      </c>
      <c r="G45" s="4">
        <v>699</v>
      </c>
      <c r="H45" s="5">
        <f t="shared" si="3"/>
        <v>0.8775831873905429</v>
      </c>
      <c r="I45" s="10">
        <v>2.89</v>
      </c>
      <c r="J45" s="10">
        <v>2.96</v>
      </c>
      <c r="K45" s="10">
        <v>2.41</v>
      </c>
      <c r="L45" s="8">
        <v>0.3</v>
      </c>
      <c r="M45" s="8">
        <v>3.1</v>
      </c>
    </row>
    <row r="46" spans="1:13" ht="12.75">
      <c r="A46" s="2" t="s">
        <v>45</v>
      </c>
      <c r="B46" s="4">
        <v>648</v>
      </c>
      <c r="C46" s="4">
        <v>10</v>
      </c>
      <c r="D46" s="28">
        <f t="shared" si="2"/>
        <v>0.015432098765432098</v>
      </c>
      <c r="E46" s="4">
        <v>631</v>
      </c>
      <c r="F46" s="4">
        <v>592</v>
      </c>
      <c r="G46" s="4">
        <v>39</v>
      </c>
      <c r="H46" s="5">
        <f t="shared" si="3"/>
        <v>0.9381933438985737</v>
      </c>
      <c r="I46" s="10">
        <v>3.35</v>
      </c>
      <c r="J46" s="10">
        <v>3.4</v>
      </c>
      <c r="K46" s="10">
        <v>2.56</v>
      </c>
      <c r="L46" s="8">
        <v>0.2</v>
      </c>
      <c r="M46" s="8">
        <v>0</v>
      </c>
    </row>
    <row r="47" spans="1:13" ht="12.75">
      <c r="A47" s="2" t="s">
        <v>47</v>
      </c>
      <c r="B47" s="4">
        <v>1922</v>
      </c>
      <c r="C47" s="4">
        <v>4</v>
      </c>
      <c r="D47" s="28">
        <f t="shared" si="2"/>
        <v>0.002081165452653486</v>
      </c>
      <c r="E47" s="4">
        <v>1900</v>
      </c>
      <c r="F47" s="4">
        <v>1383</v>
      </c>
      <c r="G47" s="4">
        <v>517</v>
      </c>
      <c r="H47" s="5">
        <f t="shared" si="3"/>
        <v>0.7278947368421053</v>
      </c>
      <c r="I47" s="10">
        <v>2.76</v>
      </c>
      <c r="J47" s="10">
        <v>3.02</v>
      </c>
      <c r="K47" s="10">
        <v>2.07</v>
      </c>
      <c r="L47" s="8">
        <v>0.3</v>
      </c>
      <c r="M47" s="8">
        <v>1.1</v>
      </c>
    </row>
    <row r="48" spans="1:13" ht="12.75">
      <c r="A48" s="2" t="s">
        <v>48</v>
      </c>
      <c r="B48" s="4">
        <v>2366</v>
      </c>
      <c r="C48" s="4">
        <v>17</v>
      </c>
      <c r="D48" s="28">
        <f t="shared" si="2"/>
        <v>0.007185122569737954</v>
      </c>
      <c r="E48" s="4">
        <v>2289</v>
      </c>
      <c r="F48" s="4">
        <v>1483</v>
      </c>
      <c r="G48" s="4">
        <v>806</v>
      </c>
      <c r="H48" s="5">
        <f t="shared" si="3"/>
        <v>0.6478811708169506</v>
      </c>
      <c r="I48" s="10">
        <v>2.69</v>
      </c>
      <c r="J48" s="10">
        <v>2.97</v>
      </c>
      <c r="K48" s="10">
        <v>2.17</v>
      </c>
      <c r="L48" s="8">
        <v>1.1</v>
      </c>
      <c r="M48" s="8">
        <v>1.2</v>
      </c>
    </row>
    <row r="49" spans="1:13" ht="12.75">
      <c r="A49" s="2" t="s">
        <v>53</v>
      </c>
      <c r="B49" s="4">
        <v>209</v>
      </c>
      <c r="C49" s="4">
        <v>30</v>
      </c>
      <c r="D49" s="28">
        <f t="shared" si="2"/>
        <v>0.14354066985645933</v>
      </c>
      <c r="E49" s="4">
        <v>174</v>
      </c>
      <c r="F49" s="4">
        <v>137</v>
      </c>
      <c r="G49" s="4">
        <v>37</v>
      </c>
      <c r="H49" s="5">
        <f t="shared" si="3"/>
        <v>0.7873563218390804</v>
      </c>
      <c r="I49" s="10">
        <v>2.55</v>
      </c>
      <c r="J49" s="10">
        <v>2.58</v>
      </c>
      <c r="K49" s="10">
        <v>2.46</v>
      </c>
      <c r="L49" s="8">
        <v>0.7</v>
      </c>
      <c r="M49" s="8">
        <v>0</v>
      </c>
    </row>
    <row r="50" spans="1:13" ht="12.75">
      <c r="A50" s="2" t="s">
        <v>58</v>
      </c>
      <c r="B50" s="4">
        <v>140</v>
      </c>
      <c r="C50" s="4">
        <v>14</v>
      </c>
      <c r="D50" s="28">
        <f t="shared" si="2"/>
        <v>0.1</v>
      </c>
      <c r="E50" s="4">
        <v>110</v>
      </c>
      <c r="F50" s="4">
        <v>90</v>
      </c>
      <c r="G50" s="4">
        <v>20</v>
      </c>
      <c r="H50" s="5">
        <f t="shared" si="3"/>
        <v>0.8181818181818182</v>
      </c>
      <c r="I50" s="10">
        <v>2.73</v>
      </c>
      <c r="J50" s="10">
        <v>2.69</v>
      </c>
      <c r="K50" s="10">
        <v>2.9</v>
      </c>
      <c r="L50" s="8">
        <v>4.3</v>
      </c>
      <c r="M50" s="8">
        <v>9.1</v>
      </c>
    </row>
    <row r="51" spans="1:13" ht="12.75">
      <c r="A51" s="2" t="s">
        <v>63</v>
      </c>
      <c r="B51" s="4">
        <v>965</v>
      </c>
      <c r="C51" s="4">
        <v>51</v>
      </c>
      <c r="D51" s="28">
        <f t="shared" si="2"/>
        <v>0.05284974093264249</v>
      </c>
      <c r="E51" s="4">
        <v>887</v>
      </c>
      <c r="F51" s="4">
        <v>623</v>
      </c>
      <c r="G51" s="4">
        <v>264</v>
      </c>
      <c r="H51" s="5">
        <f t="shared" si="3"/>
        <v>0.7023675310033822</v>
      </c>
      <c r="I51" s="10">
        <v>2.54</v>
      </c>
      <c r="J51" s="10">
        <v>2.78</v>
      </c>
      <c r="K51" s="10">
        <v>2</v>
      </c>
      <c r="L51" s="8">
        <v>0.3</v>
      </c>
      <c r="M51" s="8">
        <v>4</v>
      </c>
    </row>
    <row r="52" spans="1:13" ht="12.75">
      <c r="A52" s="2" t="s">
        <v>65</v>
      </c>
      <c r="B52" s="4">
        <v>295</v>
      </c>
      <c r="C52" s="4">
        <v>0</v>
      </c>
      <c r="D52" s="28">
        <f t="shared" si="2"/>
        <v>0</v>
      </c>
      <c r="E52" s="4">
        <v>275</v>
      </c>
      <c r="F52" s="4">
        <v>146</v>
      </c>
      <c r="G52" s="4">
        <v>129</v>
      </c>
      <c r="H52" s="5">
        <f t="shared" si="3"/>
        <v>0.5309090909090909</v>
      </c>
      <c r="I52" s="10">
        <v>3.52</v>
      </c>
      <c r="J52" s="10">
        <v>3.44</v>
      </c>
      <c r="K52" s="10">
        <v>3.61</v>
      </c>
      <c r="L52" s="8">
        <v>0</v>
      </c>
      <c r="M52" s="8">
        <v>11.6</v>
      </c>
    </row>
    <row r="53" spans="1:13" ht="12.75">
      <c r="A53" s="2" t="s">
        <v>68</v>
      </c>
      <c r="B53" s="4">
        <v>2275</v>
      </c>
      <c r="C53" s="4">
        <v>12</v>
      </c>
      <c r="D53" s="28">
        <f t="shared" si="2"/>
        <v>0.005274725274725275</v>
      </c>
      <c r="E53" s="4">
        <v>2245</v>
      </c>
      <c r="F53" s="4">
        <v>2210</v>
      </c>
      <c r="G53" s="4">
        <v>35</v>
      </c>
      <c r="H53" s="5">
        <f t="shared" si="3"/>
        <v>0.9844097995545658</v>
      </c>
      <c r="I53" s="10">
        <v>3.04</v>
      </c>
      <c r="J53" s="10">
        <v>3.05</v>
      </c>
      <c r="K53" s="10">
        <v>2.94</v>
      </c>
      <c r="L53" s="8">
        <v>0.2</v>
      </c>
      <c r="M53" s="8">
        <v>0</v>
      </c>
    </row>
    <row r="54" spans="1:13" ht="12.75">
      <c r="A54" s="2" t="s">
        <v>71</v>
      </c>
      <c r="B54" s="4">
        <v>6535</v>
      </c>
      <c r="C54" s="4">
        <v>11</v>
      </c>
      <c r="D54" s="28">
        <f t="shared" si="2"/>
        <v>0.0016832440703902067</v>
      </c>
      <c r="E54" s="4">
        <v>6432</v>
      </c>
      <c r="F54" s="4">
        <v>5441</v>
      </c>
      <c r="G54" s="4">
        <v>991</v>
      </c>
      <c r="H54" s="5">
        <f t="shared" si="3"/>
        <v>0.8459266169154229</v>
      </c>
      <c r="I54" s="10">
        <v>3</v>
      </c>
      <c r="J54" s="10">
        <v>3.14</v>
      </c>
      <c r="K54" s="10">
        <v>2.27</v>
      </c>
      <c r="L54" s="8">
        <v>0.3</v>
      </c>
      <c r="M54" s="8">
        <v>3</v>
      </c>
    </row>
    <row r="55" spans="1:13" ht="12.75">
      <c r="A55" s="2" t="s">
        <v>72</v>
      </c>
      <c r="B55" s="4">
        <v>12375</v>
      </c>
      <c r="C55" s="4">
        <v>35</v>
      </c>
      <c r="D55" s="28">
        <f t="shared" si="2"/>
        <v>0.0028282828282828283</v>
      </c>
      <c r="E55" s="4">
        <v>12186</v>
      </c>
      <c r="F55" s="4">
        <v>10706</v>
      </c>
      <c r="G55" s="4">
        <v>1480</v>
      </c>
      <c r="H55" s="5">
        <f t="shared" si="3"/>
        <v>0.8785491547677663</v>
      </c>
      <c r="I55" s="10">
        <v>2.94</v>
      </c>
      <c r="J55" s="10">
        <v>2.99</v>
      </c>
      <c r="K55" s="10">
        <v>2.59</v>
      </c>
      <c r="L55" s="8">
        <v>0.4</v>
      </c>
      <c r="M55" s="8">
        <v>2.5</v>
      </c>
    </row>
    <row r="56" spans="1:13" ht="12.75">
      <c r="A56" s="2" t="s">
        <v>75</v>
      </c>
      <c r="B56" s="4">
        <v>950</v>
      </c>
      <c r="C56" s="4">
        <v>1</v>
      </c>
      <c r="D56" s="28">
        <f t="shared" si="2"/>
        <v>0.0010526315789473684</v>
      </c>
      <c r="E56" s="4">
        <v>938</v>
      </c>
      <c r="F56" s="4">
        <v>881</v>
      </c>
      <c r="G56" s="4">
        <v>57</v>
      </c>
      <c r="H56" s="5">
        <f t="shared" si="3"/>
        <v>0.9392324093816631</v>
      </c>
      <c r="I56" s="10">
        <v>2.79</v>
      </c>
      <c r="J56" s="10">
        <v>2.82</v>
      </c>
      <c r="K56" s="10">
        <v>2.23</v>
      </c>
      <c r="L56" s="8">
        <v>0.5</v>
      </c>
      <c r="M56" s="8">
        <v>3.4</v>
      </c>
    </row>
    <row r="57" spans="1:13" ht="12.75">
      <c r="A57" s="2" t="s">
        <v>78</v>
      </c>
      <c r="B57" s="4">
        <v>4003</v>
      </c>
      <c r="C57" s="4">
        <v>11</v>
      </c>
      <c r="D57" s="28">
        <f t="shared" si="2"/>
        <v>0.0027479390457157134</v>
      </c>
      <c r="E57" s="4">
        <v>3926</v>
      </c>
      <c r="F57" s="4">
        <v>2799</v>
      </c>
      <c r="G57" s="4">
        <v>1127</v>
      </c>
      <c r="H57" s="5">
        <f t="shared" si="3"/>
        <v>0.7129393785022924</v>
      </c>
      <c r="I57" s="10">
        <v>2.62</v>
      </c>
      <c r="J57" s="10">
        <v>2.84</v>
      </c>
      <c r="K57" s="10">
        <v>2.1</v>
      </c>
      <c r="L57" s="8">
        <v>0.7</v>
      </c>
      <c r="M57" s="8">
        <v>1.9</v>
      </c>
    </row>
    <row r="58" spans="1:13" ht="12.75">
      <c r="A58" s="2" t="s">
        <v>80</v>
      </c>
      <c r="B58" s="4">
        <v>846</v>
      </c>
      <c r="C58" s="4">
        <v>6</v>
      </c>
      <c r="D58" s="28">
        <f t="shared" si="2"/>
        <v>0.0070921985815602835</v>
      </c>
      <c r="E58" s="4">
        <v>833</v>
      </c>
      <c r="F58" s="4">
        <v>806</v>
      </c>
      <c r="G58" s="4">
        <v>27</v>
      </c>
      <c r="H58" s="5">
        <f t="shared" si="3"/>
        <v>0.9675870348139256</v>
      </c>
      <c r="I58" s="10">
        <v>3</v>
      </c>
      <c r="J58" s="10">
        <v>3.01</v>
      </c>
      <c r="K58" s="10">
        <v>2.74</v>
      </c>
      <c r="L58" s="8">
        <v>0.2</v>
      </c>
      <c r="M58" s="8">
        <v>0</v>
      </c>
    </row>
    <row r="59" spans="1:13" ht="12.75">
      <c r="A59" s="2" t="s">
        <v>83</v>
      </c>
      <c r="B59" s="4">
        <v>10151</v>
      </c>
      <c r="C59" s="4">
        <v>15</v>
      </c>
      <c r="D59" s="28">
        <f t="shared" si="2"/>
        <v>0.0014776869273963155</v>
      </c>
      <c r="E59" s="4">
        <v>9902</v>
      </c>
      <c r="F59" s="4">
        <v>7735</v>
      </c>
      <c r="G59" s="4">
        <v>2167</v>
      </c>
      <c r="H59" s="5">
        <f t="shared" si="3"/>
        <v>0.78115532215714</v>
      </c>
      <c r="I59" s="10">
        <v>3.29</v>
      </c>
      <c r="J59" s="10">
        <v>3.47</v>
      </c>
      <c r="K59" s="10">
        <v>2.66</v>
      </c>
      <c r="L59" s="8">
        <v>0.9</v>
      </c>
      <c r="M59" s="8">
        <v>1.8</v>
      </c>
    </row>
    <row r="60" spans="1:13" ht="12.75">
      <c r="A60" s="2" t="s">
        <v>85</v>
      </c>
      <c r="B60" s="4">
        <v>3289</v>
      </c>
      <c r="C60" s="4">
        <v>9</v>
      </c>
      <c r="D60" s="28">
        <f t="shared" si="2"/>
        <v>0.002736394040741867</v>
      </c>
      <c r="E60" s="4">
        <v>3216</v>
      </c>
      <c r="F60" s="4">
        <v>1943</v>
      </c>
      <c r="G60" s="4">
        <v>1273</v>
      </c>
      <c r="H60" s="5">
        <f t="shared" si="3"/>
        <v>0.6041666666666666</v>
      </c>
      <c r="I60" s="10">
        <v>2.55</v>
      </c>
      <c r="J60" s="10">
        <v>2.77</v>
      </c>
      <c r="K60" s="10">
        <v>2.23</v>
      </c>
      <c r="L60" s="8">
        <v>0.6</v>
      </c>
      <c r="M60" s="8">
        <v>2.3</v>
      </c>
    </row>
    <row r="61" spans="1:13" ht="12.75">
      <c r="A61" s="2" t="s">
        <v>90</v>
      </c>
      <c r="B61" s="4">
        <v>5892</v>
      </c>
      <c r="C61" s="4">
        <v>16</v>
      </c>
      <c r="D61" s="28">
        <f t="shared" si="2"/>
        <v>0.0027155465037338763</v>
      </c>
      <c r="E61" s="4">
        <v>5770</v>
      </c>
      <c r="F61" s="4">
        <v>4544</v>
      </c>
      <c r="G61" s="4">
        <v>1226</v>
      </c>
      <c r="H61" s="5">
        <f t="shared" si="3"/>
        <v>0.7875216637781629</v>
      </c>
      <c r="I61" s="10">
        <v>2.76</v>
      </c>
      <c r="J61" s="10">
        <v>2.97</v>
      </c>
      <c r="K61" s="10">
        <v>2</v>
      </c>
      <c r="L61" s="8">
        <v>0.4</v>
      </c>
      <c r="M61" s="8">
        <v>2.4</v>
      </c>
    </row>
    <row r="62" spans="1:13" ht="12.75">
      <c r="A62" s="2" t="s">
        <v>91</v>
      </c>
      <c r="B62" s="4">
        <v>1514</v>
      </c>
      <c r="C62" s="4">
        <v>11</v>
      </c>
      <c r="D62" s="28">
        <f t="shared" si="2"/>
        <v>0.00726552179656539</v>
      </c>
      <c r="E62" s="4">
        <v>1477</v>
      </c>
      <c r="F62" s="4">
        <v>1359</v>
      </c>
      <c r="G62" s="4">
        <v>118</v>
      </c>
      <c r="H62" s="5">
        <f t="shared" si="3"/>
        <v>0.920108327691266</v>
      </c>
      <c r="I62" s="10">
        <v>3.03</v>
      </c>
      <c r="J62" s="10">
        <v>3.08</v>
      </c>
      <c r="K62" s="10">
        <v>2.48</v>
      </c>
      <c r="L62" s="8">
        <v>0.5</v>
      </c>
      <c r="M62" s="8">
        <v>1.7</v>
      </c>
    </row>
    <row r="63" spans="1:13" ht="12.75">
      <c r="A63" s="2" t="s">
        <v>93</v>
      </c>
      <c r="B63" s="4">
        <v>10364</v>
      </c>
      <c r="C63" s="4">
        <v>24</v>
      </c>
      <c r="D63" s="28">
        <f t="shared" si="2"/>
        <v>0.0023157082207641835</v>
      </c>
      <c r="E63" s="4">
        <v>10187</v>
      </c>
      <c r="F63" s="4">
        <v>8256</v>
      </c>
      <c r="G63" s="4">
        <v>1931</v>
      </c>
      <c r="H63" s="5">
        <f t="shared" si="3"/>
        <v>0.8104446844016884</v>
      </c>
      <c r="I63" s="10">
        <v>2.87</v>
      </c>
      <c r="J63" s="10">
        <v>3.02</v>
      </c>
      <c r="K63" s="10">
        <v>2.23</v>
      </c>
      <c r="L63" s="8">
        <v>0.4</v>
      </c>
      <c r="M63" s="8">
        <v>1.9</v>
      </c>
    </row>
    <row r="64" spans="1:13" ht="12.75">
      <c r="A64" s="2" t="s">
        <v>94</v>
      </c>
      <c r="B64" s="4">
        <v>13819</v>
      </c>
      <c r="C64" s="4">
        <v>46</v>
      </c>
      <c r="D64" s="28">
        <f t="shared" si="2"/>
        <v>0.0033287502713655113</v>
      </c>
      <c r="E64" s="4">
        <v>13504</v>
      </c>
      <c r="F64" s="4">
        <v>8801</v>
      </c>
      <c r="G64" s="4">
        <v>4703</v>
      </c>
      <c r="H64" s="5">
        <f t="shared" si="3"/>
        <v>0.6517328199052133</v>
      </c>
      <c r="I64" s="10">
        <v>3.2</v>
      </c>
      <c r="J64" s="10">
        <v>3.23</v>
      </c>
      <c r="K64" s="10">
        <v>3.14</v>
      </c>
      <c r="L64" s="8">
        <v>1.1</v>
      </c>
      <c r="M64" s="8">
        <v>1.1</v>
      </c>
    </row>
    <row r="65" spans="1:13" ht="12.75">
      <c r="A65" s="2" t="s">
        <v>95</v>
      </c>
      <c r="B65" s="4">
        <v>2548</v>
      </c>
      <c r="C65" s="4">
        <v>12</v>
      </c>
      <c r="D65" s="28">
        <f t="shared" si="2"/>
        <v>0.004709576138147566</v>
      </c>
      <c r="E65" s="4">
        <v>2508</v>
      </c>
      <c r="F65" s="4">
        <v>2113</v>
      </c>
      <c r="G65" s="4">
        <v>395</v>
      </c>
      <c r="H65" s="5">
        <f t="shared" si="3"/>
        <v>0.8425039872408293</v>
      </c>
      <c r="I65" s="10">
        <v>3.01</v>
      </c>
      <c r="J65" s="10">
        <v>3.13</v>
      </c>
      <c r="K65" s="10">
        <v>2.4</v>
      </c>
      <c r="L65" s="8">
        <v>0.3</v>
      </c>
      <c r="M65" s="8">
        <v>1</v>
      </c>
    </row>
    <row r="66" spans="1:13" ht="12.75">
      <c r="A66" s="2" t="s">
        <v>96</v>
      </c>
      <c r="B66" s="4">
        <v>1411</v>
      </c>
      <c r="C66" s="4">
        <v>1</v>
      </c>
      <c r="D66" s="28">
        <f t="shared" si="2"/>
        <v>0.0007087172218284905</v>
      </c>
      <c r="E66" s="4">
        <v>1399</v>
      </c>
      <c r="F66" s="4">
        <v>1232</v>
      </c>
      <c r="G66" s="4">
        <v>167</v>
      </c>
      <c r="H66" s="5">
        <f aca="true" t="shared" si="4" ref="H66:H97">+F66/(F66+G66)</f>
        <v>0.8806290207290922</v>
      </c>
      <c r="I66" s="10">
        <v>2.84</v>
      </c>
      <c r="J66" s="10">
        <v>2.91</v>
      </c>
      <c r="K66" s="10">
        <v>2.33</v>
      </c>
      <c r="L66" s="8">
        <v>0.2</v>
      </c>
      <c r="M66" s="8">
        <v>1.2</v>
      </c>
    </row>
    <row r="67" spans="1:13" ht="12.75">
      <c r="A67" s="2" t="s">
        <v>97</v>
      </c>
      <c r="B67" s="4">
        <v>7555</v>
      </c>
      <c r="C67" s="4">
        <v>85</v>
      </c>
      <c r="D67" s="28">
        <f t="shared" si="2"/>
        <v>0.011250827266710787</v>
      </c>
      <c r="E67" s="4">
        <v>7386</v>
      </c>
      <c r="F67" s="4">
        <v>6886</v>
      </c>
      <c r="G67" s="4">
        <v>500</v>
      </c>
      <c r="H67" s="5">
        <f t="shared" si="4"/>
        <v>0.9323043595992418</v>
      </c>
      <c r="I67" s="10">
        <v>2.83</v>
      </c>
      <c r="J67" s="10">
        <v>2.89</v>
      </c>
      <c r="K67" s="10">
        <v>2.01</v>
      </c>
      <c r="L67" s="8">
        <v>0.4</v>
      </c>
      <c r="M67" s="8">
        <v>1.8</v>
      </c>
    </row>
    <row r="68" spans="1:13" ht="12.75">
      <c r="A68" s="2" t="s">
        <v>99</v>
      </c>
      <c r="B68" s="4">
        <v>9734</v>
      </c>
      <c r="C68" s="4">
        <v>68</v>
      </c>
      <c r="D68" s="28">
        <f t="shared" si="2"/>
        <v>0.00698582288884323</v>
      </c>
      <c r="E68" s="4">
        <v>9461</v>
      </c>
      <c r="F68" s="4">
        <v>5533</v>
      </c>
      <c r="G68" s="4">
        <v>3928</v>
      </c>
      <c r="H68" s="5">
        <f t="shared" si="4"/>
        <v>0.584821900433358</v>
      </c>
      <c r="I68" s="10">
        <v>2.72</v>
      </c>
      <c r="J68" s="10">
        <v>2.75</v>
      </c>
      <c r="K68" s="10">
        <v>2.67</v>
      </c>
      <c r="L68" s="8">
        <v>0.9</v>
      </c>
      <c r="M68" s="8">
        <v>1.3</v>
      </c>
    </row>
    <row r="69" spans="1:13" ht="12.75">
      <c r="A69" s="2" t="s">
        <v>100</v>
      </c>
      <c r="B69" s="4">
        <v>1717</v>
      </c>
      <c r="C69" s="4">
        <v>9</v>
      </c>
      <c r="D69" s="28">
        <f t="shared" si="2"/>
        <v>0.0052417006406523005</v>
      </c>
      <c r="E69" s="4">
        <v>1681</v>
      </c>
      <c r="F69" s="4">
        <v>1443</v>
      </c>
      <c r="G69" s="4">
        <v>238</v>
      </c>
      <c r="H69" s="5">
        <f t="shared" si="4"/>
        <v>0.8584176085663295</v>
      </c>
      <c r="I69" s="10">
        <v>2.75</v>
      </c>
      <c r="J69" s="10">
        <v>2.81</v>
      </c>
      <c r="K69" s="10">
        <v>2.39</v>
      </c>
      <c r="L69" s="8">
        <v>0.5</v>
      </c>
      <c r="M69" s="8">
        <v>2.1</v>
      </c>
    </row>
    <row r="70" spans="1:13" ht="12.75">
      <c r="A70" s="2" t="s">
        <v>101</v>
      </c>
      <c r="B70" s="4">
        <v>1284</v>
      </c>
      <c r="C70" s="4">
        <v>6</v>
      </c>
      <c r="D70" s="28">
        <f t="shared" si="2"/>
        <v>0.004672897196261682</v>
      </c>
      <c r="E70" s="4">
        <v>1262</v>
      </c>
      <c r="F70" s="4">
        <v>1118</v>
      </c>
      <c r="G70" s="4">
        <v>144</v>
      </c>
      <c r="H70" s="5">
        <f t="shared" si="4"/>
        <v>0.8858954041204438</v>
      </c>
      <c r="I70" s="10">
        <v>2.81</v>
      </c>
      <c r="J70" s="10">
        <v>2.88</v>
      </c>
      <c r="K70" s="10">
        <v>2.26</v>
      </c>
      <c r="L70" s="8">
        <v>0.4</v>
      </c>
      <c r="M70" s="8">
        <v>2</v>
      </c>
    </row>
    <row r="71" spans="1:13" ht="12.75">
      <c r="A71" s="2" t="s">
        <v>103</v>
      </c>
      <c r="B71" s="4">
        <v>944</v>
      </c>
      <c r="C71" s="4">
        <v>4</v>
      </c>
      <c r="D71" s="28">
        <f t="shared" si="2"/>
        <v>0.00423728813559322</v>
      </c>
      <c r="E71" s="4">
        <v>919</v>
      </c>
      <c r="F71" s="4">
        <v>872</v>
      </c>
      <c r="G71" s="4">
        <v>47</v>
      </c>
      <c r="H71" s="5">
        <f t="shared" si="4"/>
        <v>0.9488574537540805</v>
      </c>
      <c r="I71" s="10">
        <v>3</v>
      </c>
      <c r="J71" s="10">
        <v>2.98</v>
      </c>
      <c r="K71" s="10">
        <v>3.28</v>
      </c>
      <c r="L71" s="8">
        <v>0.7</v>
      </c>
      <c r="M71" s="8">
        <v>2.1</v>
      </c>
    </row>
    <row r="72" spans="1:13" ht="12.75">
      <c r="A72" s="2" t="s">
        <v>104</v>
      </c>
      <c r="B72" s="4">
        <v>381</v>
      </c>
      <c r="C72" s="4">
        <v>0</v>
      </c>
      <c r="D72" s="28">
        <f t="shared" si="2"/>
        <v>0</v>
      </c>
      <c r="E72" s="4">
        <v>376</v>
      </c>
      <c r="F72" s="4">
        <v>368</v>
      </c>
      <c r="G72" s="4">
        <v>8</v>
      </c>
      <c r="H72" s="5">
        <f t="shared" si="4"/>
        <v>0.9787234042553191</v>
      </c>
      <c r="I72" s="10">
        <v>2.9</v>
      </c>
      <c r="J72" s="10">
        <v>2.92</v>
      </c>
      <c r="K72" s="10">
        <v>2</v>
      </c>
      <c r="L72" s="8">
        <v>0</v>
      </c>
      <c r="M72" s="8">
        <v>0</v>
      </c>
    </row>
    <row r="73" spans="1:13" ht="12.75">
      <c r="A73" s="2" t="s">
        <v>105</v>
      </c>
      <c r="B73" s="4">
        <v>3925</v>
      </c>
      <c r="C73" s="4">
        <v>75</v>
      </c>
      <c r="D73" s="28">
        <f t="shared" si="2"/>
        <v>0.01910828025477707</v>
      </c>
      <c r="E73" s="4">
        <v>3603</v>
      </c>
      <c r="F73" s="4">
        <v>1803</v>
      </c>
      <c r="G73" s="4">
        <v>1800</v>
      </c>
      <c r="H73" s="5">
        <f t="shared" si="4"/>
        <v>0.5004163197335554</v>
      </c>
      <c r="I73" s="10">
        <v>1.74</v>
      </c>
      <c r="J73" s="10">
        <v>1.71</v>
      </c>
      <c r="K73" s="10">
        <v>1.78</v>
      </c>
      <c r="L73" s="8">
        <v>3.3</v>
      </c>
      <c r="M73" s="8">
        <v>3.9</v>
      </c>
    </row>
    <row r="74" spans="1:13" ht="12.75">
      <c r="A74" s="2" t="s">
        <v>106</v>
      </c>
      <c r="B74" s="4">
        <v>3441</v>
      </c>
      <c r="C74" s="4">
        <v>17</v>
      </c>
      <c r="D74" s="28">
        <f t="shared" si="2"/>
        <v>0.004940424295263005</v>
      </c>
      <c r="E74" s="4">
        <v>3346</v>
      </c>
      <c r="F74" s="4">
        <v>2469</v>
      </c>
      <c r="G74" s="4">
        <v>877</v>
      </c>
      <c r="H74" s="5">
        <f t="shared" si="4"/>
        <v>0.737895995218171</v>
      </c>
      <c r="I74" s="10">
        <v>2.85</v>
      </c>
      <c r="J74" s="10">
        <v>2.89</v>
      </c>
      <c r="K74" s="10">
        <v>2.74</v>
      </c>
      <c r="L74" s="8">
        <v>0.7</v>
      </c>
      <c r="M74" s="8">
        <v>2.3</v>
      </c>
    </row>
    <row r="75" spans="1:13" ht="12.75">
      <c r="A75" s="2" t="s">
        <v>111</v>
      </c>
      <c r="B75" s="4">
        <v>372</v>
      </c>
      <c r="C75" s="4">
        <v>3</v>
      </c>
      <c r="D75" s="28">
        <f t="shared" si="2"/>
        <v>0.008064516129032258</v>
      </c>
      <c r="E75" s="4">
        <v>362</v>
      </c>
      <c r="F75" s="4">
        <v>271</v>
      </c>
      <c r="G75" s="4">
        <v>91</v>
      </c>
      <c r="H75" s="5">
        <f t="shared" si="4"/>
        <v>0.7486187845303868</v>
      </c>
      <c r="I75" s="10">
        <v>2.73</v>
      </c>
      <c r="J75" s="10">
        <v>2.77</v>
      </c>
      <c r="K75" s="10">
        <v>2.63</v>
      </c>
      <c r="L75" s="8">
        <v>0.7</v>
      </c>
      <c r="M75" s="8">
        <v>1.1</v>
      </c>
    </row>
    <row r="76" spans="1:13" ht="12.75">
      <c r="A76" s="2" t="s">
        <v>114</v>
      </c>
      <c r="B76" s="4">
        <v>186</v>
      </c>
      <c r="C76" s="4">
        <v>1</v>
      </c>
      <c r="D76" s="28">
        <f t="shared" si="2"/>
        <v>0.005376344086021506</v>
      </c>
      <c r="E76" s="4">
        <v>181</v>
      </c>
      <c r="F76" s="4">
        <v>178</v>
      </c>
      <c r="G76" s="4">
        <v>3</v>
      </c>
      <c r="H76" s="5">
        <f t="shared" si="4"/>
        <v>0.9834254143646409</v>
      </c>
      <c r="I76" s="10">
        <v>3.11</v>
      </c>
      <c r="J76" s="10">
        <v>3.11</v>
      </c>
      <c r="K76" s="10">
        <v>3.33</v>
      </c>
      <c r="L76" s="8">
        <v>0.6</v>
      </c>
      <c r="M76" s="8">
        <v>0</v>
      </c>
    </row>
    <row r="77" spans="1:13" ht="12.75">
      <c r="A77" s="2" t="s">
        <v>115</v>
      </c>
      <c r="B77" s="4">
        <v>497</v>
      </c>
      <c r="C77" s="4">
        <v>7</v>
      </c>
      <c r="D77" s="28">
        <f t="shared" si="2"/>
        <v>0.014084507042253521</v>
      </c>
      <c r="E77" s="4">
        <v>490</v>
      </c>
      <c r="F77" s="4">
        <v>468</v>
      </c>
      <c r="G77" s="4">
        <v>22</v>
      </c>
      <c r="H77" s="5">
        <f t="shared" si="4"/>
        <v>0.9551020408163265</v>
      </c>
      <c r="I77" s="10">
        <v>2.72</v>
      </c>
      <c r="J77" s="10">
        <v>2.75</v>
      </c>
      <c r="K77" s="10">
        <v>2.14</v>
      </c>
      <c r="L77" s="8">
        <v>0</v>
      </c>
      <c r="M77" s="8">
        <v>0</v>
      </c>
    </row>
    <row r="78" spans="1:13" ht="12.75">
      <c r="A78" s="2" t="s">
        <v>118</v>
      </c>
      <c r="B78" s="4">
        <v>15579</v>
      </c>
      <c r="C78" s="4">
        <v>8</v>
      </c>
      <c r="D78" s="28">
        <f t="shared" si="2"/>
        <v>0.0005135117786764234</v>
      </c>
      <c r="E78" s="4">
        <v>15188</v>
      </c>
      <c r="F78" s="4">
        <v>6563</v>
      </c>
      <c r="G78" s="4">
        <v>8625</v>
      </c>
      <c r="H78" s="5">
        <f t="shared" si="4"/>
        <v>0.43211746115354227</v>
      </c>
      <c r="I78" s="10">
        <v>3.41</v>
      </c>
      <c r="J78" s="10">
        <v>3.7</v>
      </c>
      <c r="K78" s="10">
        <v>3.19</v>
      </c>
      <c r="L78" s="8">
        <v>1.1</v>
      </c>
      <c r="M78" s="8">
        <v>1.7</v>
      </c>
    </row>
    <row r="79" spans="1:13" ht="12.75">
      <c r="A79" s="2" t="s">
        <v>119</v>
      </c>
      <c r="B79" s="4">
        <v>1371</v>
      </c>
      <c r="C79" s="4">
        <v>3</v>
      </c>
      <c r="D79" s="28">
        <f t="shared" si="2"/>
        <v>0.002188183807439825</v>
      </c>
      <c r="E79" s="4">
        <v>1349</v>
      </c>
      <c r="F79" s="4">
        <v>1309</v>
      </c>
      <c r="G79" s="4">
        <v>40</v>
      </c>
      <c r="H79" s="5">
        <f t="shared" si="4"/>
        <v>0.9703484062268347</v>
      </c>
      <c r="I79" s="10">
        <v>3.02</v>
      </c>
      <c r="J79" s="10">
        <v>3.02</v>
      </c>
      <c r="K79" s="10">
        <v>3</v>
      </c>
      <c r="L79" s="8">
        <v>0.4</v>
      </c>
      <c r="M79" s="8">
        <v>0</v>
      </c>
    </row>
    <row r="80" spans="1:13" ht="12.75">
      <c r="A80" s="2" t="s">
        <v>120</v>
      </c>
      <c r="B80" s="4">
        <v>163</v>
      </c>
      <c r="C80" s="4">
        <v>4</v>
      </c>
      <c r="D80" s="28">
        <f t="shared" si="2"/>
        <v>0.024539877300613498</v>
      </c>
      <c r="E80" s="4">
        <v>157</v>
      </c>
      <c r="F80" s="4">
        <v>150</v>
      </c>
      <c r="G80" s="4">
        <v>7</v>
      </c>
      <c r="H80" s="5">
        <f t="shared" si="4"/>
        <v>0.9554140127388535</v>
      </c>
      <c r="I80" s="10">
        <v>3.08</v>
      </c>
      <c r="J80" s="10">
        <v>3.11</v>
      </c>
      <c r="K80" s="10">
        <v>2.43</v>
      </c>
      <c r="L80" s="8">
        <v>0</v>
      </c>
      <c r="M80" s="8">
        <v>0</v>
      </c>
    </row>
    <row r="81" spans="1:13" ht="12.75">
      <c r="A81" s="2" t="s">
        <v>121</v>
      </c>
      <c r="B81" s="4">
        <v>2735</v>
      </c>
      <c r="C81" s="4">
        <v>45</v>
      </c>
      <c r="D81" s="28">
        <f t="shared" si="2"/>
        <v>0.016453382084095063</v>
      </c>
      <c r="E81" s="4">
        <v>2634</v>
      </c>
      <c r="F81" s="4">
        <v>2046</v>
      </c>
      <c r="G81" s="4">
        <v>588</v>
      </c>
      <c r="H81" s="5">
        <f t="shared" si="4"/>
        <v>0.7767653758542141</v>
      </c>
      <c r="I81" s="10">
        <v>2.67</v>
      </c>
      <c r="J81" s="10">
        <v>2.74</v>
      </c>
      <c r="K81" s="10">
        <v>2.46</v>
      </c>
      <c r="L81" s="8">
        <v>1.1</v>
      </c>
      <c r="M81" s="8">
        <v>3.6</v>
      </c>
    </row>
    <row r="82" spans="1:13" ht="12.75">
      <c r="A82" s="2" t="s">
        <v>122</v>
      </c>
      <c r="B82" s="4">
        <v>437</v>
      </c>
      <c r="C82" s="4">
        <v>7</v>
      </c>
      <c r="D82" s="28">
        <f t="shared" si="2"/>
        <v>0.016018306636155607</v>
      </c>
      <c r="E82" s="4">
        <v>429</v>
      </c>
      <c r="F82" s="4">
        <v>426</v>
      </c>
      <c r="G82" s="4">
        <v>3</v>
      </c>
      <c r="H82" s="5">
        <f t="shared" si="4"/>
        <v>0.993006993006993</v>
      </c>
      <c r="I82" s="10">
        <v>2.96</v>
      </c>
      <c r="J82" s="10">
        <v>2.97</v>
      </c>
      <c r="K82" s="10">
        <v>2</v>
      </c>
      <c r="L82" s="8">
        <v>0</v>
      </c>
      <c r="M82" s="8">
        <v>0</v>
      </c>
    </row>
    <row r="83" spans="1:13" ht="12.75">
      <c r="A83" s="2" t="s">
        <v>123</v>
      </c>
      <c r="B83" s="4">
        <v>163</v>
      </c>
      <c r="C83" s="4">
        <v>5</v>
      </c>
      <c r="D83" s="28">
        <f t="shared" si="2"/>
        <v>0.03067484662576687</v>
      </c>
      <c r="E83" s="4">
        <v>155</v>
      </c>
      <c r="F83" s="4">
        <v>153</v>
      </c>
      <c r="G83" s="4">
        <v>2</v>
      </c>
      <c r="H83" s="5">
        <f t="shared" si="4"/>
        <v>0.9870967741935484</v>
      </c>
      <c r="I83" s="10">
        <v>3.25</v>
      </c>
      <c r="J83" s="10">
        <v>3.24</v>
      </c>
      <c r="K83" s="10">
        <v>4</v>
      </c>
      <c r="L83" s="8">
        <v>1.3</v>
      </c>
      <c r="M83" s="8">
        <v>33.3</v>
      </c>
    </row>
    <row r="84" spans="1:13" ht="12.75">
      <c r="A84" s="2" t="s">
        <v>124</v>
      </c>
      <c r="B84" s="4">
        <v>13912</v>
      </c>
      <c r="C84" s="4">
        <v>29</v>
      </c>
      <c r="D84" s="28">
        <f t="shared" si="2"/>
        <v>0.0020845313398504886</v>
      </c>
      <c r="E84" s="4">
        <v>13710</v>
      </c>
      <c r="F84" s="4">
        <v>11724</v>
      </c>
      <c r="G84" s="4">
        <v>1986</v>
      </c>
      <c r="H84" s="5">
        <f t="shared" si="4"/>
        <v>0.8551422319474836</v>
      </c>
      <c r="I84" s="10">
        <v>3</v>
      </c>
      <c r="J84" s="10">
        <v>3.05</v>
      </c>
      <c r="K84" s="10">
        <v>2.69</v>
      </c>
      <c r="L84" s="8">
        <v>0.3</v>
      </c>
      <c r="M84" s="8">
        <v>1.3</v>
      </c>
    </row>
    <row r="85" spans="1:13" ht="12.75">
      <c r="A85" s="2" t="s">
        <v>130</v>
      </c>
      <c r="B85" s="4">
        <v>3132</v>
      </c>
      <c r="C85" s="4">
        <v>3</v>
      </c>
      <c r="D85" s="28">
        <f t="shared" si="2"/>
        <v>0.0009578544061302681</v>
      </c>
      <c r="E85" s="4">
        <v>3041</v>
      </c>
      <c r="F85" s="4">
        <v>1436</v>
      </c>
      <c r="G85" s="4">
        <v>1605</v>
      </c>
      <c r="H85" s="5">
        <f t="shared" si="4"/>
        <v>0.47221308780006577</v>
      </c>
      <c r="I85" s="10">
        <v>3.06</v>
      </c>
      <c r="J85" s="10">
        <v>3.31</v>
      </c>
      <c r="K85" s="10">
        <v>2.84</v>
      </c>
      <c r="L85" s="8">
        <v>1.4</v>
      </c>
      <c r="M85" s="8">
        <v>2.3</v>
      </c>
    </row>
    <row r="86" spans="1:13" ht="12.75">
      <c r="A86" s="2" t="s">
        <v>131</v>
      </c>
      <c r="B86" s="4">
        <v>1740</v>
      </c>
      <c r="C86" s="4">
        <v>5</v>
      </c>
      <c r="D86" s="28">
        <f t="shared" si="2"/>
        <v>0.0028735632183908046</v>
      </c>
      <c r="E86" s="4">
        <v>1685</v>
      </c>
      <c r="F86" s="4">
        <v>985</v>
      </c>
      <c r="G86" s="4">
        <v>700</v>
      </c>
      <c r="H86" s="5">
        <f t="shared" si="4"/>
        <v>0.5845697329376854</v>
      </c>
      <c r="I86" s="10">
        <v>2.69</v>
      </c>
      <c r="J86" s="10">
        <v>2.87</v>
      </c>
      <c r="K86" s="10">
        <v>2.44</v>
      </c>
      <c r="L86" s="8">
        <v>1.3</v>
      </c>
      <c r="M86" s="8">
        <v>2.2</v>
      </c>
    </row>
    <row r="87" spans="1:13" ht="12.75">
      <c r="A87" s="2" t="s">
        <v>136</v>
      </c>
      <c r="B87" s="4">
        <v>4600</v>
      </c>
      <c r="C87" s="4">
        <v>21</v>
      </c>
      <c r="D87" s="28">
        <f t="shared" si="2"/>
        <v>0.004565217391304348</v>
      </c>
      <c r="E87" s="4">
        <v>4545</v>
      </c>
      <c r="F87" s="4">
        <v>3883</v>
      </c>
      <c r="G87" s="4">
        <v>662</v>
      </c>
      <c r="H87" s="5">
        <f t="shared" si="4"/>
        <v>0.8543454345434544</v>
      </c>
      <c r="I87" s="10">
        <v>2.81</v>
      </c>
      <c r="J87" s="10">
        <v>2.9</v>
      </c>
      <c r="K87" s="10">
        <v>2.25</v>
      </c>
      <c r="L87" s="8">
        <v>0.2</v>
      </c>
      <c r="M87" s="8">
        <v>1.2</v>
      </c>
    </row>
    <row r="88" spans="1:13" ht="12.75">
      <c r="A88" s="2" t="s">
        <v>137</v>
      </c>
      <c r="B88" s="4">
        <v>447</v>
      </c>
      <c r="C88" s="4">
        <v>9</v>
      </c>
      <c r="D88" s="28">
        <f t="shared" si="2"/>
        <v>0.020134228187919462</v>
      </c>
      <c r="E88" s="4">
        <v>424</v>
      </c>
      <c r="F88" s="4">
        <v>409</v>
      </c>
      <c r="G88" s="4">
        <v>15</v>
      </c>
      <c r="H88" s="5">
        <f t="shared" si="4"/>
        <v>0.964622641509434</v>
      </c>
      <c r="I88" s="10">
        <v>2.85</v>
      </c>
      <c r="J88" s="10">
        <v>2.87</v>
      </c>
      <c r="K88" s="10">
        <v>2.47</v>
      </c>
      <c r="L88" s="8">
        <v>2.2</v>
      </c>
      <c r="M88" s="8">
        <v>0</v>
      </c>
    </row>
    <row r="89" spans="1:13" ht="12.75">
      <c r="A89" s="2" t="s">
        <v>139</v>
      </c>
      <c r="B89" s="4">
        <v>1455</v>
      </c>
      <c r="C89" s="4">
        <v>13</v>
      </c>
      <c r="D89" s="28">
        <f t="shared" si="2"/>
        <v>0.008934707903780068</v>
      </c>
      <c r="E89" s="4">
        <v>1401</v>
      </c>
      <c r="F89" s="4">
        <v>1327</v>
      </c>
      <c r="G89" s="4">
        <v>74</v>
      </c>
      <c r="H89" s="5">
        <f t="shared" si="4"/>
        <v>0.947180585296217</v>
      </c>
      <c r="I89" s="10">
        <v>3.14</v>
      </c>
      <c r="J89" s="10">
        <v>3.16</v>
      </c>
      <c r="K89" s="10">
        <v>2.89</v>
      </c>
      <c r="L89" s="8">
        <v>1.1</v>
      </c>
      <c r="M89" s="8">
        <v>2.6</v>
      </c>
    </row>
    <row r="90" spans="1:13" ht="12.75">
      <c r="A90" s="2" t="s">
        <v>142</v>
      </c>
      <c r="B90" s="4">
        <v>824</v>
      </c>
      <c r="C90" s="4">
        <v>13</v>
      </c>
      <c r="D90" s="28">
        <f t="shared" si="2"/>
        <v>0.015776699029126214</v>
      </c>
      <c r="E90" s="4">
        <v>798</v>
      </c>
      <c r="F90" s="4">
        <v>776</v>
      </c>
      <c r="G90" s="4">
        <v>22</v>
      </c>
      <c r="H90" s="5">
        <f t="shared" si="4"/>
        <v>0.9724310776942355</v>
      </c>
      <c r="I90" s="10">
        <v>2.86</v>
      </c>
      <c r="J90" s="10">
        <v>2.85</v>
      </c>
      <c r="K90" s="10">
        <v>3.18</v>
      </c>
      <c r="L90" s="8">
        <v>0.1</v>
      </c>
      <c r="M90" s="8">
        <v>4.3</v>
      </c>
    </row>
    <row r="91" spans="1:13" ht="12.75">
      <c r="A91" s="2" t="s">
        <v>143</v>
      </c>
      <c r="B91" s="4">
        <v>1569</v>
      </c>
      <c r="C91" s="4">
        <v>2</v>
      </c>
      <c r="D91" s="28">
        <f t="shared" si="2"/>
        <v>0.0012746972594008922</v>
      </c>
      <c r="E91" s="4">
        <v>1525</v>
      </c>
      <c r="F91" s="4">
        <v>1350</v>
      </c>
      <c r="G91" s="4">
        <v>175</v>
      </c>
      <c r="H91" s="5">
        <f t="shared" si="4"/>
        <v>0.8852459016393442</v>
      </c>
      <c r="I91" s="10">
        <v>3.59</v>
      </c>
      <c r="J91" s="10">
        <v>3.6</v>
      </c>
      <c r="K91" s="10">
        <v>3.51</v>
      </c>
      <c r="L91" s="8">
        <v>0.9</v>
      </c>
      <c r="M91" s="8">
        <v>6.4</v>
      </c>
    </row>
    <row r="92" spans="1:13" ht="12.75">
      <c r="A92" s="2" t="s">
        <v>144</v>
      </c>
      <c r="B92" s="4">
        <v>688</v>
      </c>
      <c r="C92" s="4">
        <v>40</v>
      </c>
      <c r="D92" s="28">
        <f t="shared" si="2"/>
        <v>0.05813953488372093</v>
      </c>
      <c r="E92" s="4">
        <v>627</v>
      </c>
      <c r="F92" s="4">
        <v>546</v>
      </c>
      <c r="G92" s="4">
        <v>81</v>
      </c>
      <c r="H92" s="5">
        <f t="shared" si="4"/>
        <v>0.8708133971291866</v>
      </c>
      <c r="I92" s="10">
        <v>2.93</v>
      </c>
      <c r="J92" s="10">
        <v>3.03</v>
      </c>
      <c r="K92" s="10">
        <v>2.21</v>
      </c>
      <c r="L92" s="8">
        <v>0.7</v>
      </c>
      <c r="M92" s="8">
        <v>4.7</v>
      </c>
    </row>
    <row r="93" spans="1:13" ht="12.75">
      <c r="A93" s="2" t="s">
        <v>146</v>
      </c>
      <c r="B93" s="4">
        <v>621</v>
      </c>
      <c r="C93" s="4">
        <v>8</v>
      </c>
      <c r="D93" s="28">
        <f t="shared" si="2"/>
        <v>0.01288244766505636</v>
      </c>
      <c r="E93" s="4">
        <v>598</v>
      </c>
      <c r="F93" s="4">
        <v>561</v>
      </c>
      <c r="G93" s="4">
        <v>37</v>
      </c>
      <c r="H93" s="5">
        <f t="shared" si="4"/>
        <v>0.9381270903010034</v>
      </c>
      <c r="I93" s="10">
        <v>3.2</v>
      </c>
      <c r="J93" s="10">
        <v>3.24</v>
      </c>
      <c r="K93" s="10">
        <v>2.46</v>
      </c>
      <c r="L93" s="8">
        <v>0.4</v>
      </c>
      <c r="M93" s="8">
        <v>9.8</v>
      </c>
    </row>
    <row r="94" spans="1:13" ht="12.75">
      <c r="A94" s="2" t="s">
        <v>147</v>
      </c>
      <c r="B94" s="4">
        <v>2287</v>
      </c>
      <c r="C94" s="4">
        <v>85</v>
      </c>
      <c r="D94" s="28">
        <f t="shared" si="2"/>
        <v>0.03716659379099257</v>
      </c>
      <c r="E94" s="4">
        <v>2113</v>
      </c>
      <c r="F94" s="4">
        <v>1700</v>
      </c>
      <c r="G94" s="4">
        <v>413</v>
      </c>
      <c r="H94" s="5">
        <f t="shared" si="4"/>
        <v>0.8045433033601515</v>
      </c>
      <c r="I94" s="10">
        <v>3.09</v>
      </c>
      <c r="J94" s="10">
        <v>3.33</v>
      </c>
      <c r="K94" s="10">
        <v>2.09</v>
      </c>
      <c r="L94" s="8">
        <v>0.9</v>
      </c>
      <c r="M94" s="8">
        <v>5.5</v>
      </c>
    </row>
    <row r="95" spans="1:13" ht="12.75">
      <c r="A95" s="2" t="s">
        <v>148</v>
      </c>
      <c r="B95" s="4">
        <v>17410</v>
      </c>
      <c r="C95" s="4">
        <v>23</v>
      </c>
      <c r="D95" s="28">
        <f t="shared" si="2"/>
        <v>0.0013210798391728891</v>
      </c>
      <c r="E95" s="4">
        <v>17207</v>
      </c>
      <c r="F95" s="4">
        <v>15439</v>
      </c>
      <c r="G95" s="4">
        <v>1768</v>
      </c>
      <c r="H95" s="5">
        <f t="shared" si="4"/>
        <v>0.8972511187307491</v>
      </c>
      <c r="I95" s="10">
        <v>3.08</v>
      </c>
      <c r="J95" s="10">
        <v>3.14</v>
      </c>
      <c r="K95" s="10">
        <v>2.55</v>
      </c>
      <c r="L95" s="8">
        <v>0.4</v>
      </c>
      <c r="M95" s="8">
        <v>1.3</v>
      </c>
    </row>
    <row r="96" spans="1:13" ht="12.75">
      <c r="A96" s="2" t="s">
        <v>149</v>
      </c>
      <c r="B96" s="4">
        <v>1325</v>
      </c>
      <c r="C96" s="4">
        <v>125</v>
      </c>
      <c r="D96" s="28">
        <f t="shared" si="2"/>
        <v>0.09433962264150944</v>
      </c>
      <c r="E96" s="4">
        <v>1149</v>
      </c>
      <c r="F96" s="4">
        <v>1051</v>
      </c>
      <c r="G96" s="4">
        <v>98</v>
      </c>
      <c r="H96" s="5">
        <f t="shared" si="4"/>
        <v>0.9147084421235857</v>
      </c>
      <c r="I96" s="10">
        <v>2.44</v>
      </c>
      <c r="J96" s="10">
        <v>2.5</v>
      </c>
      <c r="K96" s="10">
        <v>1.77</v>
      </c>
      <c r="L96" s="8">
        <v>1</v>
      </c>
      <c r="M96" s="8">
        <v>15.5</v>
      </c>
    </row>
    <row r="97" spans="1:13" ht="12.75">
      <c r="A97" s="2" t="s">
        <v>152</v>
      </c>
      <c r="B97" s="4">
        <v>1324</v>
      </c>
      <c r="C97" s="4">
        <v>9</v>
      </c>
      <c r="D97" s="28">
        <f t="shared" si="2"/>
        <v>0.006797583081570997</v>
      </c>
      <c r="E97" s="4">
        <v>1279</v>
      </c>
      <c r="F97" s="4">
        <v>932</v>
      </c>
      <c r="G97" s="4">
        <v>347</v>
      </c>
      <c r="H97" s="5">
        <f t="shared" si="4"/>
        <v>0.72869429241595</v>
      </c>
      <c r="I97" s="10">
        <v>2.75</v>
      </c>
      <c r="J97" s="10">
        <v>2.82</v>
      </c>
      <c r="K97" s="10">
        <v>2.55</v>
      </c>
      <c r="L97" s="8">
        <v>1.1</v>
      </c>
      <c r="M97" s="8">
        <v>2.8</v>
      </c>
    </row>
    <row r="98" spans="1:13" ht="12.75">
      <c r="A98" s="2" t="s">
        <v>153</v>
      </c>
      <c r="B98" s="4">
        <v>16128</v>
      </c>
      <c r="C98" s="4">
        <v>683</v>
      </c>
      <c r="D98" s="28">
        <f aca="true" t="shared" si="5" ref="D98:D161">C98/B98</f>
        <v>0.04234871031746032</v>
      </c>
      <c r="E98" s="4">
        <v>14923</v>
      </c>
      <c r="F98" s="4">
        <v>7968</v>
      </c>
      <c r="G98" s="4">
        <v>6955</v>
      </c>
      <c r="H98" s="5">
        <f aca="true" t="shared" si="6" ref="H98:H161">+F98/(F98+G98)</f>
        <v>0.5339408966025598</v>
      </c>
      <c r="I98" s="10">
        <v>2.26</v>
      </c>
      <c r="J98" s="10">
        <v>2.45</v>
      </c>
      <c r="K98" s="10">
        <v>2.05</v>
      </c>
      <c r="L98" s="8">
        <v>1</v>
      </c>
      <c r="M98" s="8">
        <v>3.2</v>
      </c>
    </row>
    <row r="99" spans="1:13" ht="12.75">
      <c r="A99" s="2" t="s">
        <v>154</v>
      </c>
      <c r="B99" s="4">
        <v>7570</v>
      </c>
      <c r="C99" s="4">
        <v>41</v>
      </c>
      <c r="D99" s="28">
        <f t="shared" si="5"/>
        <v>0.005416116248348745</v>
      </c>
      <c r="E99" s="4">
        <v>7369</v>
      </c>
      <c r="F99" s="4">
        <v>5364</v>
      </c>
      <c r="G99" s="4">
        <v>2005</v>
      </c>
      <c r="H99" s="5">
        <f t="shared" si="6"/>
        <v>0.7279142353100828</v>
      </c>
      <c r="I99" s="10">
        <v>2.66</v>
      </c>
      <c r="J99" s="10">
        <v>2.86</v>
      </c>
      <c r="K99" s="10">
        <v>2.11</v>
      </c>
      <c r="L99" s="8">
        <v>0.5</v>
      </c>
      <c r="M99" s="8">
        <v>2.2</v>
      </c>
    </row>
    <row r="100" spans="1:13" ht="12.75">
      <c r="A100" s="2" t="s">
        <v>155</v>
      </c>
      <c r="B100" s="4">
        <v>175</v>
      </c>
      <c r="C100" s="4">
        <v>0</v>
      </c>
      <c r="D100" s="28">
        <f t="shared" si="5"/>
        <v>0</v>
      </c>
      <c r="E100" s="4">
        <v>175</v>
      </c>
      <c r="F100" s="4">
        <v>169</v>
      </c>
      <c r="G100" s="4">
        <v>6</v>
      </c>
      <c r="H100" s="5">
        <f t="shared" si="6"/>
        <v>0.9657142857142857</v>
      </c>
      <c r="I100" s="10">
        <v>2.69</v>
      </c>
      <c r="J100" s="10">
        <v>2.67</v>
      </c>
      <c r="K100" s="10">
        <v>3</v>
      </c>
      <c r="L100" s="8">
        <v>0</v>
      </c>
      <c r="M100" s="8">
        <v>0</v>
      </c>
    </row>
    <row r="101" spans="1:13" ht="12.75">
      <c r="A101" s="2" t="s">
        <v>156</v>
      </c>
      <c r="B101" s="4">
        <v>3152</v>
      </c>
      <c r="C101" s="4">
        <v>7</v>
      </c>
      <c r="D101" s="28">
        <f t="shared" si="5"/>
        <v>0.002220812182741117</v>
      </c>
      <c r="E101" s="4">
        <v>3106</v>
      </c>
      <c r="F101" s="4">
        <v>2917</v>
      </c>
      <c r="G101" s="4">
        <v>189</v>
      </c>
      <c r="H101" s="5">
        <f t="shared" si="6"/>
        <v>0.9391500321957501</v>
      </c>
      <c r="I101" s="10">
        <v>2.87</v>
      </c>
      <c r="J101" s="10">
        <v>2.89</v>
      </c>
      <c r="K101" s="10">
        <v>2.54</v>
      </c>
      <c r="L101" s="8">
        <v>0.2</v>
      </c>
      <c r="M101" s="8">
        <v>2.6</v>
      </c>
    </row>
    <row r="102" spans="1:13" ht="12.75">
      <c r="A102" s="2" t="s">
        <v>157</v>
      </c>
      <c r="B102" s="4">
        <v>2917</v>
      </c>
      <c r="C102" s="4">
        <v>12</v>
      </c>
      <c r="D102" s="28">
        <f t="shared" si="5"/>
        <v>0.00411381556393555</v>
      </c>
      <c r="E102" s="4">
        <v>2831</v>
      </c>
      <c r="F102" s="4">
        <v>2141</v>
      </c>
      <c r="G102" s="4">
        <v>690</v>
      </c>
      <c r="H102" s="5">
        <f t="shared" si="6"/>
        <v>0.7562698693041329</v>
      </c>
      <c r="I102" s="10">
        <v>2.81</v>
      </c>
      <c r="J102" s="10">
        <v>2.95</v>
      </c>
      <c r="K102" s="10">
        <v>2.37</v>
      </c>
      <c r="L102" s="8">
        <v>0.3</v>
      </c>
      <c r="M102" s="8">
        <v>4.3</v>
      </c>
    </row>
    <row r="103" spans="1:13" ht="12.75">
      <c r="A103" s="2" t="s">
        <v>158</v>
      </c>
      <c r="B103" s="4">
        <v>1235</v>
      </c>
      <c r="C103" s="4">
        <v>2</v>
      </c>
      <c r="D103" s="28">
        <f t="shared" si="5"/>
        <v>0.0016194331983805667</v>
      </c>
      <c r="E103" s="4">
        <v>1224</v>
      </c>
      <c r="F103" s="4">
        <v>1203</v>
      </c>
      <c r="G103" s="4">
        <v>21</v>
      </c>
      <c r="H103" s="5">
        <f t="shared" si="6"/>
        <v>0.9828431372549019</v>
      </c>
      <c r="I103" s="10">
        <v>2.99</v>
      </c>
      <c r="J103" s="10">
        <v>2.99</v>
      </c>
      <c r="K103" s="10">
        <v>2.9</v>
      </c>
      <c r="L103" s="8">
        <v>0.1</v>
      </c>
      <c r="M103" s="8">
        <v>0</v>
      </c>
    </row>
    <row r="104" spans="1:13" ht="12.75">
      <c r="A104" s="2" t="s">
        <v>159</v>
      </c>
      <c r="B104" s="4">
        <v>2471</v>
      </c>
      <c r="C104" s="4">
        <v>15</v>
      </c>
      <c r="D104" s="28">
        <f t="shared" si="5"/>
        <v>0.006070416835289356</v>
      </c>
      <c r="E104" s="4">
        <v>2401</v>
      </c>
      <c r="F104" s="4">
        <v>938</v>
      </c>
      <c r="G104" s="4">
        <v>1463</v>
      </c>
      <c r="H104" s="5">
        <f t="shared" si="6"/>
        <v>0.39067055393586003</v>
      </c>
      <c r="I104" s="10">
        <v>2.56</v>
      </c>
      <c r="J104" s="10">
        <v>2.49</v>
      </c>
      <c r="K104" s="10">
        <v>2.6</v>
      </c>
      <c r="L104" s="8">
        <v>0.7</v>
      </c>
      <c r="M104" s="8">
        <v>1.3</v>
      </c>
    </row>
    <row r="105" spans="1:13" ht="12.75">
      <c r="A105" s="2" t="s">
        <v>161</v>
      </c>
      <c r="B105" s="4">
        <v>7514</v>
      </c>
      <c r="C105" s="4">
        <v>15</v>
      </c>
      <c r="D105" s="28">
        <f t="shared" si="5"/>
        <v>0.0019962736225712006</v>
      </c>
      <c r="E105" s="4">
        <v>7417</v>
      </c>
      <c r="F105" s="4">
        <v>6971</v>
      </c>
      <c r="G105" s="4">
        <v>446</v>
      </c>
      <c r="H105" s="5">
        <f t="shared" si="6"/>
        <v>0.9398678711069165</v>
      </c>
      <c r="I105" s="10">
        <v>3.05</v>
      </c>
      <c r="J105" s="10">
        <v>3.09</v>
      </c>
      <c r="K105" s="10">
        <v>2.43</v>
      </c>
      <c r="L105" s="8">
        <v>0.4</v>
      </c>
      <c r="M105" s="8">
        <v>2.4</v>
      </c>
    </row>
    <row r="106" spans="1:13" ht="12.75">
      <c r="A106" s="2" t="s">
        <v>162</v>
      </c>
      <c r="B106" s="4">
        <v>5809</v>
      </c>
      <c r="C106" s="4">
        <v>12</v>
      </c>
      <c r="D106" s="28">
        <f t="shared" si="5"/>
        <v>0.002065760027543467</v>
      </c>
      <c r="E106" s="4">
        <v>5762</v>
      </c>
      <c r="F106" s="4">
        <v>5564</v>
      </c>
      <c r="G106" s="4">
        <v>198</v>
      </c>
      <c r="H106" s="5">
        <f t="shared" si="6"/>
        <v>0.965636931620965</v>
      </c>
      <c r="I106" s="10">
        <v>3.03</v>
      </c>
      <c r="J106" s="10">
        <v>3.06</v>
      </c>
      <c r="K106" s="10">
        <v>2.4</v>
      </c>
      <c r="L106" s="8">
        <v>0.2</v>
      </c>
      <c r="M106" s="8">
        <v>2.9</v>
      </c>
    </row>
    <row r="107" spans="1:13" ht="12.75">
      <c r="A107" s="2" t="s">
        <v>165</v>
      </c>
      <c r="B107" s="4">
        <v>313</v>
      </c>
      <c r="C107" s="4">
        <v>17</v>
      </c>
      <c r="D107" s="28">
        <f t="shared" si="5"/>
        <v>0.054313099041533544</v>
      </c>
      <c r="E107" s="4">
        <v>285</v>
      </c>
      <c r="F107" s="4">
        <v>227</v>
      </c>
      <c r="G107" s="4">
        <v>58</v>
      </c>
      <c r="H107" s="5">
        <f t="shared" si="6"/>
        <v>0.7964912280701755</v>
      </c>
      <c r="I107" s="10">
        <v>2.93</v>
      </c>
      <c r="J107" s="10">
        <v>3.14</v>
      </c>
      <c r="K107" s="10">
        <v>2.1</v>
      </c>
      <c r="L107" s="8">
        <v>0.9</v>
      </c>
      <c r="M107" s="8">
        <v>3.3</v>
      </c>
    </row>
    <row r="108" spans="1:13" ht="12.75">
      <c r="A108" s="2" t="s">
        <v>169</v>
      </c>
      <c r="B108" s="4">
        <v>7602</v>
      </c>
      <c r="C108" s="4">
        <v>12</v>
      </c>
      <c r="D108" s="28">
        <f t="shared" si="5"/>
        <v>0.0015785319652722968</v>
      </c>
      <c r="E108" s="4">
        <v>7524</v>
      </c>
      <c r="F108" s="4">
        <v>7090</v>
      </c>
      <c r="G108" s="4">
        <v>434</v>
      </c>
      <c r="H108" s="5">
        <f t="shared" si="6"/>
        <v>0.9423179160021266</v>
      </c>
      <c r="I108" s="10">
        <v>3.02</v>
      </c>
      <c r="J108" s="10">
        <v>3.06</v>
      </c>
      <c r="K108" s="10">
        <v>2.45</v>
      </c>
      <c r="L108" s="8">
        <v>0.3</v>
      </c>
      <c r="M108" s="8">
        <v>1.1</v>
      </c>
    </row>
    <row r="109" spans="1:13" ht="12.75">
      <c r="A109" s="2" t="s">
        <v>171</v>
      </c>
      <c r="B109" s="4">
        <v>326</v>
      </c>
      <c r="C109" s="4">
        <v>23</v>
      </c>
      <c r="D109" s="28">
        <f t="shared" si="5"/>
        <v>0.0705521472392638</v>
      </c>
      <c r="E109" s="4">
        <v>295</v>
      </c>
      <c r="F109" s="4">
        <v>257</v>
      </c>
      <c r="G109" s="4">
        <v>38</v>
      </c>
      <c r="H109" s="5">
        <f t="shared" si="6"/>
        <v>0.8711864406779661</v>
      </c>
      <c r="I109" s="10">
        <v>2.8</v>
      </c>
      <c r="J109" s="10">
        <v>2.85</v>
      </c>
      <c r="K109" s="10">
        <v>2.42</v>
      </c>
      <c r="L109" s="8">
        <v>0.4</v>
      </c>
      <c r="M109" s="8">
        <v>2.6</v>
      </c>
    </row>
    <row r="110" spans="1:13" ht="12.75">
      <c r="A110" s="2" t="s">
        <v>173</v>
      </c>
      <c r="B110" s="4">
        <v>7650</v>
      </c>
      <c r="C110" s="4">
        <v>29</v>
      </c>
      <c r="D110" s="28">
        <f t="shared" si="5"/>
        <v>0.0037908496732026145</v>
      </c>
      <c r="E110" s="4">
        <v>7473</v>
      </c>
      <c r="F110" s="4">
        <v>4689</v>
      </c>
      <c r="G110" s="4">
        <v>2784</v>
      </c>
      <c r="H110" s="5">
        <f t="shared" si="6"/>
        <v>0.6274588518667202</v>
      </c>
      <c r="I110" s="10">
        <v>2.57</v>
      </c>
      <c r="J110" s="10">
        <v>2.77</v>
      </c>
      <c r="K110" s="10">
        <v>2.23</v>
      </c>
      <c r="L110" s="8">
        <v>0.6</v>
      </c>
      <c r="M110" s="8">
        <v>2.4</v>
      </c>
    </row>
    <row r="111" spans="1:13" ht="12.75">
      <c r="A111" s="2" t="s">
        <v>177</v>
      </c>
      <c r="B111" s="4">
        <v>833</v>
      </c>
      <c r="C111" s="4">
        <v>5</v>
      </c>
      <c r="D111" s="28">
        <f t="shared" si="5"/>
        <v>0.006002400960384154</v>
      </c>
      <c r="E111" s="4">
        <v>817</v>
      </c>
      <c r="F111" s="4">
        <v>800</v>
      </c>
      <c r="G111" s="4">
        <v>17</v>
      </c>
      <c r="H111" s="5">
        <f t="shared" si="6"/>
        <v>0.9791921664626683</v>
      </c>
      <c r="I111" s="10">
        <v>3.22</v>
      </c>
      <c r="J111" s="10">
        <v>3.22</v>
      </c>
      <c r="K111" s="10">
        <v>3.12</v>
      </c>
      <c r="L111" s="8">
        <v>0.1</v>
      </c>
      <c r="M111" s="8">
        <v>5.6</v>
      </c>
    </row>
    <row r="112" spans="1:13" ht="12.75">
      <c r="A112" s="2" t="s">
        <v>178</v>
      </c>
      <c r="B112" s="4">
        <v>1048</v>
      </c>
      <c r="C112" s="4">
        <v>7</v>
      </c>
      <c r="D112" s="28">
        <f t="shared" si="5"/>
        <v>0.006679389312977099</v>
      </c>
      <c r="E112" s="4">
        <v>1022</v>
      </c>
      <c r="F112" s="4">
        <v>968</v>
      </c>
      <c r="G112" s="4">
        <v>54</v>
      </c>
      <c r="H112" s="5">
        <f t="shared" si="6"/>
        <v>0.9471624266144814</v>
      </c>
      <c r="I112" s="10">
        <v>3.34</v>
      </c>
      <c r="J112" s="10">
        <v>3.39</v>
      </c>
      <c r="K112" s="10">
        <v>2.31</v>
      </c>
      <c r="L112" s="8">
        <v>0.3</v>
      </c>
      <c r="M112" s="8">
        <v>5.3</v>
      </c>
    </row>
    <row r="113" spans="1:13" ht="12.75">
      <c r="A113" s="2" t="s">
        <v>181</v>
      </c>
      <c r="B113" s="4">
        <v>3067</v>
      </c>
      <c r="C113" s="4">
        <v>4</v>
      </c>
      <c r="D113" s="28">
        <f t="shared" si="5"/>
        <v>0.0013042060645582002</v>
      </c>
      <c r="E113" s="4">
        <v>2972</v>
      </c>
      <c r="F113" s="4">
        <v>1856</v>
      </c>
      <c r="G113" s="4">
        <v>1116</v>
      </c>
      <c r="H113" s="5">
        <f t="shared" si="6"/>
        <v>0.6244952893674294</v>
      </c>
      <c r="I113" s="10">
        <v>4.46</v>
      </c>
      <c r="J113" s="10">
        <v>4.18</v>
      </c>
      <c r="K113" s="10">
        <v>4.94</v>
      </c>
      <c r="L113" s="8">
        <v>1.6</v>
      </c>
      <c r="M113" s="8">
        <v>0.9</v>
      </c>
    </row>
    <row r="114" spans="1:13" ht="12.75">
      <c r="A114" s="2" t="s">
        <v>182</v>
      </c>
      <c r="B114" s="4">
        <v>3353</v>
      </c>
      <c r="C114" s="4">
        <v>10</v>
      </c>
      <c r="D114" s="28">
        <f t="shared" si="5"/>
        <v>0.0029824038174768863</v>
      </c>
      <c r="E114" s="4">
        <v>3290</v>
      </c>
      <c r="F114" s="4">
        <v>2713</v>
      </c>
      <c r="G114" s="4">
        <v>577</v>
      </c>
      <c r="H114" s="5">
        <f t="shared" si="6"/>
        <v>0.8246200607902735</v>
      </c>
      <c r="I114" s="10">
        <v>2.89</v>
      </c>
      <c r="J114" s="10">
        <v>2.99</v>
      </c>
      <c r="K114" s="10">
        <v>2.43</v>
      </c>
      <c r="L114" s="8">
        <v>0.4</v>
      </c>
      <c r="M114" s="8">
        <v>2.5</v>
      </c>
    </row>
    <row r="115" spans="1:13" ht="12.75">
      <c r="A115" s="2" t="s">
        <v>188</v>
      </c>
      <c r="B115" s="4">
        <v>6634</v>
      </c>
      <c r="C115" s="4">
        <v>23</v>
      </c>
      <c r="D115" s="28">
        <f t="shared" si="5"/>
        <v>0.0034669882423876996</v>
      </c>
      <c r="E115" s="4">
        <v>6555</v>
      </c>
      <c r="F115" s="4">
        <v>5877</v>
      </c>
      <c r="G115" s="4">
        <v>678</v>
      </c>
      <c r="H115" s="5">
        <f t="shared" si="6"/>
        <v>0.8965675057208238</v>
      </c>
      <c r="I115" s="10">
        <v>3.04</v>
      </c>
      <c r="J115" s="10">
        <v>3.11</v>
      </c>
      <c r="K115" s="10">
        <v>2.46</v>
      </c>
      <c r="L115" s="8">
        <v>0.2</v>
      </c>
      <c r="M115" s="8">
        <v>1.6</v>
      </c>
    </row>
    <row r="116" spans="1:13" ht="12.75">
      <c r="A116" s="2" t="s">
        <v>192</v>
      </c>
      <c r="B116" s="4">
        <v>1907</v>
      </c>
      <c r="C116" s="4">
        <v>64</v>
      </c>
      <c r="D116" s="28">
        <f t="shared" si="5"/>
        <v>0.033560566334556896</v>
      </c>
      <c r="E116" s="4">
        <v>1808</v>
      </c>
      <c r="F116" s="4">
        <v>1721</v>
      </c>
      <c r="G116" s="4">
        <v>87</v>
      </c>
      <c r="H116" s="5">
        <f t="shared" si="6"/>
        <v>0.9518805309734514</v>
      </c>
      <c r="I116" s="10">
        <v>2.37</v>
      </c>
      <c r="J116" s="10">
        <v>2.36</v>
      </c>
      <c r="K116" s="10">
        <v>2.52</v>
      </c>
      <c r="L116" s="8">
        <v>0.2</v>
      </c>
      <c r="M116" s="8">
        <v>1.1</v>
      </c>
    </row>
    <row r="117" spans="1:13" ht="12.75">
      <c r="A117" s="2" t="s">
        <v>194</v>
      </c>
      <c r="B117" s="4">
        <v>228</v>
      </c>
      <c r="C117" s="4">
        <v>0</v>
      </c>
      <c r="D117" s="28">
        <f t="shared" si="5"/>
        <v>0</v>
      </c>
      <c r="E117" s="4">
        <v>223</v>
      </c>
      <c r="F117" s="4">
        <v>205</v>
      </c>
      <c r="G117" s="4">
        <v>18</v>
      </c>
      <c r="H117" s="5">
        <f t="shared" si="6"/>
        <v>0.9192825112107623</v>
      </c>
      <c r="I117" s="10">
        <v>3.02</v>
      </c>
      <c r="J117" s="10">
        <v>3.09</v>
      </c>
      <c r="K117" s="10">
        <v>2.22</v>
      </c>
      <c r="L117" s="8">
        <v>0.5</v>
      </c>
      <c r="M117" s="8">
        <v>0</v>
      </c>
    </row>
    <row r="118" spans="1:13" ht="12.75">
      <c r="A118" s="2" t="s">
        <v>195</v>
      </c>
      <c r="B118" s="4">
        <v>6333</v>
      </c>
      <c r="C118" s="4">
        <v>10</v>
      </c>
      <c r="D118" s="28">
        <f t="shared" si="5"/>
        <v>0.0015790304752881731</v>
      </c>
      <c r="E118" s="4">
        <v>6281</v>
      </c>
      <c r="F118" s="4">
        <v>5758</v>
      </c>
      <c r="G118" s="4">
        <v>523</v>
      </c>
      <c r="H118" s="5">
        <f t="shared" si="6"/>
        <v>0.9167330042986785</v>
      </c>
      <c r="I118" s="10">
        <v>3.05</v>
      </c>
      <c r="J118" s="10">
        <v>3.11</v>
      </c>
      <c r="K118" s="10">
        <v>2.33</v>
      </c>
      <c r="L118" s="8">
        <v>0.2</v>
      </c>
      <c r="M118" s="8">
        <v>1.1</v>
      </c>
    </row>
    <row r="119" spans="1:13" ht="12.75">
      <c r="A119" s="2" t="s">
        <v>196</v>
      </c>
      <c r="B119" s="4">
        <v>4004</v>
      </c>
      <c r="C119" s="4">
        <v>5</v>
      </c>
      <c r="D119" s="28">
        <f t="shared" si="5"/>
        <v>0.0012487512487512488</v>
      </c>
      <c r="E119" s="4">
        <v>3963</v>
      </c>
      <c r="F119" s="4">
        <v>3691</v>
      </c>
      <c r="G119" s="4">
        <v>272</v>
      </c>
      <c r="H119" s="5">
        <f t="shared" si="6"/>
        <v>0.9313651274287156</v>
      </c>
      <c r="I119" s="10">
        <v>2.99</v>
      </c>
      <c r="J119" s="10">
        <v>3.02</v>
      </c>
      <c r="K119" s="10">
        <v>2.5</v>
      </c>
      <c r="L119" s="8">
        <v>0.3</v>
      </c>
      <c r="M119" s="8">
        <v>2.9</v>
      </c>
    </row>
    <row r="120" spans="1:13" ht="12.75">
      <c r="A120" s="2" t="s">
        <v>197</v>
      </c>
      <c r="B120" s="4">
        <v>5116</v>
      </c>
      <c r="C120" s="4">
        <v>13</v>
      </c>
      <c r="D120" s="28">
        <f t="shared" si="5"/>
        <v>0.0025410476935105552</v>
      </c>
      <c r="E120" s="4">
        <v>5032</v>
      </c>
      <c r="F120" s="4">
        <v>4712</v>
      </c>
      <c r="G120" s="4">
        <v>320</v>
      </c>
      <c r="H120" s="5">
        <f t="shared" si="6"/>
        <v>0.9364069952305246</v>
      </c>
      <c r="I120" s="10">
        <v>2.89</v>
      </c>
      <c r="J120" s="10">
        <v>2.91</v>
      </c>
      <c r="K120" s="10">
        <v>2.59</v>
      </c>
      <c r="L120" s="8">
        <v>0.5</v>
      </c>
      <c r="M120" s="8">
        <v>2.7</v>
      </c>
    </row>
    <row r="121" spans="1:13" ht="12.75">
      <c r="A121" s="2" t="s">
        <v>200</v>
      </c>
      <c r="B121" s="4">
        <v>4951</v>
      </c>
      <c r="C121" s="4">
        <v>12</v>
      </c>
      <c r="D121" s="28">
        <f t="shared" si="5"/>
        <v>0.002423752777216724</v>
      </c>
      <c r="E121" s="4">
        <v>4860</v>
      </c>
      <c r="F121" s="4">
        <v>4357</v>
      </c>
      <c r="G121" s="4">
        <v>503</v>
      </c>
      <c r="H121" s="5">
        <f t="shared" si="6"/>
        <v>0.8965020576131687</v>
      </c>
      <c r="I121" s="10">
        <v>3.21</v>
      </c>
      <c r="J121" s="10">
        <v>3.28</v>
      </c>
      <c r="K121" s="10">
        <v>2.61</v>
      </c>
      <c r="L121" s="8">
        <v>0.8</v>
      </c>
      <c r="M121" s="8">
        <v>2.1</v>
      </c>
    </row>
    <row r="122" spans="1:13" ht="12.75">
      <c r="A122" s="2" t="s">
        <v>201</v>
      </c>
      <c r="B122" s="4">
        <v>4374</v>
      </c>
      <c r="C122" s="4">
        <v>10</v>
      </c>
      <c r="D122" s="28">
        <f t="shared" si="5"/>
        <v>0.002286236854138089</v>
      </c>
      <c r="E122" s="4">
        <v>4332</v>
      </c>
      <c r="F122" s="4">
        <v>3951</v>
      </c>
      <c r="G122" s="4">
        <v>381</v>
      </c>
      <c r="H122" s="5">
        <f t="shared" si="6"/>
        <v>0.9120498614958449</v>
      </c>
      <c r="I122" s="10">
        <v>2.8</v>
      </c>
      <c r="J122" s="10">
        <v>2.89</v>
      </c>
      <c r="K122" s="10">
        <v>1.92</v>
      </c>
      <c r="L122" s="8">
        <v>0.2</v>
      </c>
      <c r="M122" s="8">
        <v>1.3</v>
      </c>
    </row>
    <row r="123" spans="1:13" ht="12.75">
      <c r="A123" s="2" t="s">
        <v>209</v>
      </c>
      <c r="B123" s="4">
        <v>11396</v>
      </c>
      <c r="C123" s="4">
        <v>40</v>
      </c>
      <c r="D123" s="28">
        <f t="shared" si="5"/>
        <v>0.00351000351000351</v>
      </c>
      <c r="E123" s="4">
        <v>11224</v>
      </c>
      <c r="F123" s="4">
        <v>9913</v>
      </c>
      <c r="G123" s="4">
        <v>1311</v>
      </c>
      <c r="H123" s="5">
        <f t="shared" si="6"/>
        <v>0.8831967213114754</v>
      </c>
      <c r="I123" s="10">
        <v>2.9</v>
      </c>
      <c r="J123" s="10">
        <v>2.97</v>
      </c>
      <c r="K123" s="10">
        <v>2.42</v>
      </c>
      <c r="L123" s="8">
        <v>0.3</v>
      </c>
      <c r="M123" s="8">
        <v>1.4</v>
      </c>
    </row>
    <row r="124" spans="1:13" ht="12.75">
      <c r="A124" s="2" t="s">
        <v>210</v>
      </c>
      <c r="B124" s="4">
        <v>1843</v>
      </c>
      <c r="C124" s="4">
        <v>4</v>
      </c>
      <c r="D124" s="28">
        <f t="shared" si="5"/>
        <v>0.002170374389582203</v>
      </c>
      <c r="E124" s="4">
        <v>1834</v>
      </c>
      <c r="F124" s="4">
        <v>1658</v>
      </c>
      <c r="G124" s="4">
        <v>176</v>
      </c>
      <c r="H124" s="5">
        <f t="shared" si="6"/>
        <v>0.9040348964013086</v>
      </c>
      <c r="I124" s="10">
        <v>2.88</v>
      </c>
      <c r="J124" s="10">
        <v>3.02</v>
      </c>
      <c r="K124" s="10">
        <v>1.59</v>
      </c>
      <c r="L124" s="8">
        <v>0</v>
      </c>
      <c r="M124" s="8">
        <v>0</v>
      </c>
    </row>
    <row r="125" spans="1:13" ht="12.75">
      <c r="A125" s="2" t="s">
        <v>211</v>
      </c>
      <c r="B125" s="4">
        <v>760</v>
      </c>
      <c r="C125" s="4">
        <v>16</v>
      </c>
      <c r="D125" s="28">
        <f t="shared" si="5"/>
        <v>0.021052631578947368</v>
      </c>
      <c r="E125" s="4">
        <v>722</v>
      </c>
      <c r="F125" s="4">
        <v>645</v>
      </c>
      <c r="G125" s="4">
        <v>77</v>
      </c>
      <c r="H125" s="5">
        <f t="shared" si="6"/>
        <v>0.8933518005540166</v>
      </c>
      <c r="I125" s="10">
        <v>3</v>
      </c>
      <c r="J125" s="10">
        <v>3.07</v>
      </c>
      <c r="K125" s="10">
        <v>2.42</v>
      </c>
      <c r="L125" s="8">
        <v>0.9</v>
      </c>
      <c r="M125" s="8">
        <v>2.5</v>
      </c>
    </row>
    <row r="126" spans="1:13" ht="12.75">
      <c r="A126" s="2" t="s">
        <v>213</v>
      </c>
      <c r="B126" s="4">
        <v>1109</v>
      </c>
      <c r="C126" s="4">
        <v>10</v>
      </c>
      <c r="D126" s="28">
        <f t="shared" si="5"/>
        <v>0.009017132551848512</v>
      </c>
      <c r="E126" s="4">
        <v>1063</v>
      </c>
      <c r="F126" s="4">
        <v>969</v>
      </c>
      <c r="G126" s="4">
        <v>94</v>
      </c>
      <c r="H126" s="5">
        <f t="shared" si="6"/>
        <v>0.9115710253998118</v>
      </c>
      <c r="I126" s="10">
        <v>3.33</v>
      </c>
      <c r="J126" s="10">
        <v>3.37</v>
      </c>
      <c r="K126" s="10">
        <v>2.87</v>
      </c>
      <c r="L126" s="8">
        <v>1.5</v>
      </c>
      <c r="M126" s="8">
        <v>2.1</v>
      </c>
    </row>
    <row r="127" spans="1:13" ht="12.75">
      <c r="A127" s="2" t="s">
        <v>215</v>
      </c>
      <c r="B127" s="4">
        <v>2898</v>
      </c>
      <c r="C127" s="4">
        <v>24</v>
      </c>
      <c r="D127" s="28">
        <f t="shared" si="5"/>
        <v>0.008281573498964804</v>
      </c>
      <c r="E127" s="4">
        <v>2815</v>
      </c>
      <c r="F127" s="4">
        <v>1581</v>
      </c>
      <c r="G127" s="4">
        <v>1234</v>
      </c>
      <c r="H127" s="5">
        <f t="shared" si="6"/>
        <v>0.5616341030195382</v>
      </c>
      <c r="I127" s="10">
        <v>2.39</v>
      </c>
      <c r="J127" s="10">
        <v>2.61</v>
      </c>
      <c r="K127" s="10">
        <v>2.12</v>
      </c>
      <c r="L127" s="8">
        <v>0.8</v>
      </c>
      <c r="M127" s="8">
        <v>1.9</v>
      </c>
    </row>
    <row r="128" spans="1:13" ht="12.75">
      <c r="A128" s="2" t="s">
        <v>216</v>
      </c>
      <c r="B128" s="4">
        <v>742</v>
      </c>
      <c r="C128" s="4">
        <v>12</v>
      </c>
      <c r="D128" s="28">
        <f t="shared" si="5"/>
        <v>0.016172506738544475</v>
      </c>
      <c r="E128" s="4">
        <v>725</v>
      </c>
      <c r="F128" s="4">
        <v>681</v>
      </c>
      <c r="G128" s="4">
        <v>44</v>
      </c>
      <c r="H128" s="5">
        <f t="shared" si="6"/>
        <v>0.9393103448275862</v>
      </c>
      <c r="I128" s="10">
        <v>3.12</v>
      </c>
      <c r="J128" s="10">
        <v>3.18</v>
      </c>
      <c r="K128" s="10">
        <v>2.23</v>
      </c>
      <c r="L128" s="8">
        <v>0.1</v>
      </c>
      <c r="M128" s="8">
        <v>0</v>
      </c>
    </row>
    <row r="129" spans="1:13" ht="12.75">
      <c r="A129" s="2" t="s">
        <v>219</v>
      </c>
      <c r="B129" s="4">
        <v>3052</v>
      </c>
      <c r="C129" s="4">
        <v>1</v>
      </c>
      <c r="D129" s="28">
        <f t="shared" si="5"/>
        <v>0.000327653997378768</v>
      </c>
      <c r="E129" s="4">
        <v>3028</v>
      </c>
      <c r="F129" s="4">
        <v>2741</v>
      </c>
      <c r="G129" s="4">
        <v>287</v>
      </c>
      <c r="H129" s="5">
        <f t="shared" si="6"/>
        <v>0.905217965653897</v>
      </c>
      <c r="I129" s="10">
        <v>3.03</v>
      </c>
      <c r="J129" s="10">
        <v>3.12</v>
      </c>
      <c r="K129" s="10">
        <v>2.15</v>
      </c>
      <c r="L129" s="8">
        <v>0.2</v>
      </c>
      <c r="M129" s="8">
        <v>1</v>
      </c>
    </row>
    <row r="130" spans="1:13" ht="12.75">
      <c r="A130" s="2" t="s">
        <v>220</v>
      </c>
      <c r="B130" s="4">
        <v>8638</v>
      </c>
      <c r="C130" s="4">
        <v>16</v>
      </c>
      <c r="D130" s="28">
        <f t="shared" si="5"/>
        <v>0.0018522806205140078</v>
      </c>
      <c r="E130" s="4">
        <v>8556</v>
      </c>
      <c r="F130" s="4">
        <v>8017</v>
      </c>
      <c r="G130" s="4">
        <v>539</v>
      </c>
      <c r="H130" s="5">
        <f t="shared" si="6"/>
        <v>0.9370032725572698</v>
      </c>
      <c r="I130" s="10">
        <v>2.95</v>
      </c>
      <c r="J130" s="10">
        <v>2.99</v>
      </c>
      <c r="K130" s="10">
        <v>2.34</v>
      </c>
      <c r="L130" s="8">
        <v>0.3</v>
      </c>
      <c r="M130" s="8">
        <v>1.3</v>
      </c>
    </row>
    <row r="131" spans="1:13" ht="12.75">
      <c r="A131" s="2" t="s">
        <v>221</v>
      </c>
      <c r="B131" s="4">
        <v>328</v>
      </c>
      <c r="C131" s="4">
        <v>0</v>
      </c>
      <c r="D131" s="28">
        <f t="shared" si="5"/>
        <v>0</v>
      </c>
      <c r="E131" s="4">
        <v>324</v>
      </c>
      <c r="F131" s="4">
        <v>310</v>
      </c>
      <c r="G131" s="4">
        <v>14</v>
      </c>
      <c r="H131" s="5">
        <f t="shared" si="6"/>
        <v>0.9567901234567902</v>
      </c>
      <c r="I131" s="10">
        <v>3</v>
      </c>
      <c r="J131" s="10">
        <v>3.01</v>
      </c>
      <c r="K131" s="10">
        <v>2.71</v>
      </c>
      <c r="L131" s="8">
        <v>0</v>
      </c>
      <c r="M131" s="8">
        <v>0</v>
      </c>
    </row>
    <row r="132" spans="1:13" ht="12.75">
      <c r="A132" s="2" t="s">
        <v>222</v>
      </c>
      <c r="B132" s="4">
        <v>288</v>
      </c>
      <c r="C132" s="4">
        <v>1</v>
      </c>
      <c r="D132" s="28">
        <f t="shared" si="5"/>
        <v>0.003472222222222222</v>
      </c>
      <c r="E132" s="4">
        <v>281</v>
      </c>
      <c r="F132" s="4">
        <v>265</v>
      </c>
      <c r="G132" s="4">
        <v>16</v>
      </c>
      <c r="H132" s="5">
        <f t="shared" si="6"/>
        <v>0.9430604982206405</v>
      </c>
      <c r="I132" s="10">
        <v>2.98</v>
      </c>
      <c r="J132" s="10">
        <v>3.03</v>
      </c>
      <c r="K132" s="10">
        <v>2.25</v>
      </c>
      <c r="L132" s="8">
        <v>0</v>
      </c>
      <c r="M132" s="8">
        <v>0</v>
      </c>
    </row>
    <row r="133" spans="1:13" ht="12.75">
      <c r="A133" s="2" t="s">
        <v>223</v>
      </c>
      <c r="B133" s="4">
        <v>422</v>
      </c>
      <c r="C133" s="4">
        <v>2</v>
      </c>
      <c r="D133" s="28">
        <f t="shared" si="5"/>
        <v>0.004739336492890996</v>
      </c>
      <c r="E133" s="4">
        <v>409</v>
      </c>
      <c r="F133" s="4">
        <v>396</v>
      </c>
      <c r="G133" s="4">
        <v>13</v>
      </c>
      <c r="H133" s="5">
        <f t="shared" si="6"/>
        <v>0.9682151589242054</v>
      </c>
      <c r="I133" s="10">
        <v>3.08</v>
      </c>
      <c r="J133" s="10">
        <v>3.09</v>
      </c>
      <c r="K133" s="10">
        <v>3</v>
      </c>
      <c r="L133" s="8">
        <v>0.5</v>
      </c>
      <c r="M133" s="8">
        <v>7.1</v>
      </c>
    </row>
    <row r="134" spans="1:13" ht="12.75">
      <c r="A134" s="2" t="s">
        <v>224</v>
      </c>
      <c r="B134" s="4">
        <v>792</v>
      </c>
      <c r="C134" s="4">
        <v>137</v>
      </c>
      <c r="D134" s="28">
        <f t="shared" si="5"/>
        <v>0.17297979797979798</v>
      </c>
      <c r="E134" s="4">
        <v>616</v>
      </c>
      <c r="F134" s="4">
        <v>494</v>
      </c>
      <c r="G134" s="4">
        <v>122</v>
      </c>
      <c r="H134" s="5">
        <f t="shared" si="6"/>
        <v>0.801948051948052</v>
      </c>
      <c r="I134" s="10">
        <v>2.39</v>
      </c>
      <c r="J134" s="10">
        <v>2.43</v>
      </c>
      <c r="K134" s="10">
        <v>2.24</v>
      </c>
      <c r="L134" s="8">
        <v>0.4</v>
      </c>
      <c r="M134" s="8">
        <v>9.6</v>
      </c>
    </row>
    <row r="135" spans="1:13" ht="12.75">
      <c r="A135" s="2" t="s">
        <v>228</v>
      </c>
      <c r="B135" s="4">
        <v>5662</v>
      </c>
      <c r="C135" s="4">
        <v>40</v>
      </c>
      <c r="D135" s="28">
        <f t="shared" si="5"/>
        <v>0.007064641469445425</v>
      </c>
      <c r="E135" s="4">
        <v>5521</v>
      </c>
      <c r="F135" s="4">
        <v>4064</v>
      </c>
      <c r="G135" s="4">
        <v>1457</v>
      </c>
      <c r="H135" s="5">
        <f t="shared" si="6"/>
        <v>0.7360985328744792</v>
      </c>
      <c r="I135" s="10">
        <v>2.73</v>
      </c>
      <c r="J135" s="10">
        <v>2.78</v>
      </c>
      <c r="K135" s="10">
        <v>2.58</v>
      </c>
      <c r="L135" s="8">
        <v>0.6</v>
      </c>
      <c r="M135" s="8">
        <v>2.1</v>
      </c>
    </row>
    <row r="136" spans="1:13" ht="12.75">
      <c r="A136" s="2" t="s">
        <v>229</v>
      </c>
      <c r="B136" s="4">
        <v>1071</v>
      </c>
      <c r="C136" s="4">
        <v>1</v>
      </c>
      <c r="D136" s="28">
        <f t="shared" si="5"/>
        <v>0.0009337068160597573</v>
      </c>
      <c r="E136" s="4">
        <v>1063</v>
      </c>
      <c r="F136" s="4">
        <v>655</v>
      </c>
      <c r="G136" s="4">
        <v>408</v>
      </c>
      <c r="H136" s="5">
        <f t="shared" si="6"/>
        <v>0.6161806208842897</v>
      </c>
      <c r="I136" s="10">
        <v>2.53</v>
      </c>
      <c r="J136" s="10">
        <v>2.91</v>
      </c>
      <c r="K136" s="10">
        <v>1.94</v>
      </c>
      <c r="L136" s="8">
        <v>0</v>
      </c>
      <c r="M136" s="8">
        <v>0.5</v>
      </c>
    </row>
    <row r="137" spans="1:13" ht="12.75">
      <c r="A137" s="2" t="s">
        <v>236</v>
      </c>
      <c r="B137" s="4">
        <v>9419</v>
      </c>
      <c r="C137" s="4">
        <v>62</v>
      </c>
      <c r="D137" s="28">
        <f t="shared" si="5"/>
        <v>0.006582439749442616</v>
      </c>
      <c r="E137" s="4">
        <v>9201</v>
      </c>
      <c r="F137" s="4">
        <v>6584</v>
      </c>
      <c r="G137" s="4">
        <v>2617</v>
      </c>
      <c r="H137" s="5">
        <f t="shared" si="6"/>
        <v>0.7155743940875992</v>
      </c>
      <c r="I137" s="10">
        <v>2.64</v>
      </c>
      <c r="J137" s="10">
        <v>2.9</v>
      </c>
      <c r="K137" s="10">
        <v>1.99</v>
      </c>
      <c r="L137" s="8">
        <v>0.4</v>
      </c>
      <c r="M137" s="8">
        <v>2.4</v>
      </c>
    </row>
    <row r="138" spans="1:13" ht="12.75">
      <c r="A138" s="2" t="s">
        <v>239</v>
      </c>
      <c r="B138" s="4">
        <v>4234</v>
      </c>
      <c r="C138" s="4">
        <v>6</v>
      </c>
      <c r="D138" s="28">
        <f t="shared" si="5"/>
        <v>0.0014170996693434106</v>
      </c>
      <c r="E138" s="4">
        <v>4061</v>
      </c>
      <c r="F138" s="4">
        <v>2998</v>
      </c>
      <c r="G138" s="4">
        <v>1063</v>
      </c>
      <c r="H138" s="5">
        <f t="shared" si="6"/>
        <v>0.7382418123614873</v>
      </c>
      <c r="I138" s="10">
        <v>3.88</v>
      </c>
      <c r="J138" s="10">
        <v>3.85</v>
      </c>
      <c r="K138" s="10">
        <v>3.95</v>
      </c>
      <c r="L138" s="8">
        <v>1.7</v>
      </c>
      <c r="M138" s="8">
        <v>2.4</v>
      </c>
    </row>
    <row r="139" spans="1:13" ht="12.75">
      <c r="A139" s="2" t="s">
        <v>240</v>
      </c>
      <c r="B139" s="4">
        <v>410</v>
      </c>
      <c r="C139" s="4">
        <v>2</v>
      </c>
      <c r="D139" s="28">
        <f t="shared" si="5"/>
        <v>0.004878048780487805</v>
      </c>
      <c r="E139" s="4">
        <v>401</v>
      </c>
      <c r="F139" s="4">
        <v>395</v>
      </c>
      <c r="G139" s="4">
        <v>6</v>
      </c>
      <c r="H139" s="5">
        <f t="shared" si="6"/>
        <v>0.9850374064837906</v>
      </c>
      <c r="I139" s="10">
        <v>3.02</v>
      </c>
      <c r="J139" s="10">
        <v>3</v>
      </c>
      <c r="K139" s="10">
        <v>4</v>
      </c>
      <c r="L139" s="8">
        <v>0.3</v>
      </c>
      <c r="M139" s="8">
        <v>0</v>
      </c>
    </row>
    <row r="140" spans="1:13" ht="12.75">
      <c r="A140" s="2" t="s">
        <v>241</v>
      </c>
      <c r="B140" s="4">
        <v>367</v>
      </c>
      <c r="C140" s="4">
        <v>4</v>
      </c>
      <c r="D140" s="28">
        <f t="shared" si="5"/>
        <v>0.010899182561307902</v>
      </c>
      <c r="E140" s="4">
        <v>356</v>
      </c>
      <c r="F140" s="4">
        <v>340</v>
      </c>
      <c r="G140" s="4">
        <v>16</v>
      </c>
      <c r="H140" s="5">
        <f t="shared" si="6"/>
        <v>0.9550561797752809</v>
      </c>
      <c r="I140" s="10">
        <v>2.87</v>
      </c>
      <c r="J140" s="10">
        <v>2.91</v>
      </c>
      <c r="K140" s="10">
        <v>2.06</v>
      </c>
      <c r="L140" s="8">
        <v>0.6</v>
      </c>
      <c r="M140" s="8">
        <v>0</v>
      </c>
    </row>
    <row r="141" spans="1:13" ht="12.75">
      <c r="A141" s="2" t="s">
        <v>242</v>
      </c>
      <c r="B141" s="4">
        <v>2226</v>
      </c>
      <c r="C141" s="4">
        <v>9</v>
      </c>
      <c r="D141" s="28">
        <f t="shared" si="5"/>
        <v>0.004043126684636119</v>
      </c>
      <c r="E141" s="4">
        <v>2168</v>
      </c>
      <c r="F141" s="4">
        <v>1817</v>
      </c>
      <c r="G141" s="4">
        <v>351</v>
      </c>
      <c r="H141" s="5">
        <f t="shared" si="6"/>
        <v>0.8380996309963099</v>
      </c>
      <c r="I141" s="10">
        <v>2.89</v>
      </c>
      <c r="J141" s="10">
        <v>2.93</v>
      </c>
      <c r="K141" s="10">
        <v>2.68</v>
      </c>
      <c r="L141" s="8">
        <v>0.4</v>
      </c>
      <c r="M141" s="8">
        <v>2.2</v>
      </c>
    </row>
    <row r="142" spans="1:13" ht="12.75">
      <c r="A142" s="2" t="s">
        <v>243</v>
      </c>
      <c r="B142" s="4">
        <v>1124</v>
      </c>
      <c r="C142" s="4">
        <v>9</v>
      </c>
      <c r="D142" s="28">
        <f t="shared" si="5"/>
        <v>0.00800711743772242</v>
      </c>
      <c r="E142" s="4">
        <v>1060</v>
      </c>
      <c r="F142" s="4">
        <v>706</v>
      </c>
      <c r="G142" s="4">
        <v>354</v>
      </c>
      <c r="H142" s="5">
        <f t="shared" si="6"/>
        <v>0.6660377358490566</v>
      </c>
      <c r="I142" s="10">
        <v>2.17</v>
      </c>
      <c r="J142" s="10">
        <v>2.3</v>
      </c>
      <c r="K142" s="10">
        <v>1.92</v>
      </c>
      <c r="L142" s="8">
        <v>1</v>
      </c>
      <c r="M142" s="8">
        <v>6.1</v>
      </c>
    </row>
    <row r="143" spans="1:13" ht="12.75">
      <c r="A143" s="2" t="s">
        <v>244</v>
      </c>
      <c r="B143" s="4">
        <v>409</v>
      </c>
      <c r="C143" s="4">
        <v>3</v>
      </c>
      <c r="D143" s="28">
        <f t="shared" si="5"/>
        <v>0.007334963325183374</v>
      </c>
      <c r="E143" s="4">
        <v>400</v>
      </c>
      <c r="F143" s="4">
        <v>300</v>
      </c>
      <c r="G143" s="4">
        <v>100</v>
      </c>
      <c r="H143" s="5">
        <f t="shared" si="6"/>
        <v>0.75</v>
      </c>
      <c r="I143" s="10">
        <v>2.66</v>
      </c>
      <c r="J143" s="10">
        <v>2.85</v>
      </c>
      <c r="K143" s="10">
        <v>2.07</v>
      </c>
      <c r="L143" s="8">
        <v>0</v>
      </c>
      <c r="M143" s="8">
        <v>3.8</v>
      </c>
    </row>
    <row r="144" spans="1:13" ht="12.75">
      <c r="A144" s="2" t="s">
        <v>245</v>
      </c>
      <c r="B144" s="4">
        <v>139</v>
      </c>
      <c r="C144" s="4">
        <v>2</v>
      </c>
      <c r="D144" s="28">
        <f t="shared" si="5"/>
        <v>0.014388489208633094</v>
      </c>
      <c r="E144" s="4">
        <v>134</v>
      </c>
      <c r="F144" s="4">
        <v>131</v>
      </c>
      <c r="G144" s="4">
        <v>3</v>
      </c>
      <c r="H144" s="5">
        <f t="shared" si="6"/>
        <v>0.9776119402985075</v>
      </c>
      <c r="I144" s="10">
        <v>3.16</v>
      </c>
      <c r="J144" s="10">
        <v>3.18</v>
      </c>
      <c r="K144" s="10">
        <v>2.67</v>
      </c>
      <c r="L144" s="8">
        <v>0.8</v>
      </c>
      <c r="M144" s="8">
        <v>0</v>
      </c>
    </row>
    <row r="145" spans="1:13" ht="12.75">
      <c r="A145" s="2" t="s">
        <v>246</v>
      </c>
      <c r="B145" s="4">
        <v>275</v>
      </c>
      <c r="C145" s="4">
        <v>1</v>
      </c>
      <c r="D145" s="28">
        <f t="shared" si="5"/>
        <v>0.0036363636363636364</v>
      </c>
      <c r="E145" s="4">
        <v>265</v>
      </c>
      <c r="F145" s="4">
        <v>258</v>
      </c>
      <c r="G145" s="4">
        <v>7</v>
      </c>
      <c r="H145" s="5">
        <f t="shared" si="6"/>
        <v>0.9735849056603774</v>
      </c>
      <c r="I145" s="10">
        <v>2.98</v>
      </c>
      <c r="J145" s="10">
        <v>3.02</v>
      </c>
      <c r="K145" s="10">
        <v>1.71</v>
      </c>
      <c r="L145" s="8">
        <v>1.1</v>
      </c>
      <c r="M145" s="8">
        <v>12.5</v>
      </c>
    </row>
    <row r="146" spans="1:13" ht="12.75">
      <c r="A146" s="2" t="s">
        <v>249</v>
      </c>
      <c r="B146" s="4">
        <v>4052</v>
      </c>
      <c r="C146" s="4">
        <v>4</v>
      </c>
      <c r="D146" s="28">
        <f t="shared" si="5"/>
        <v>0.0009871668311944718</v>
      </c>
      <c r="E146" s="4">
        <v>4015</v>
      </c>
      <c r="F146" s="4">
        <v>3707</v>
      </c>
      <c r="G146" s="4">
        <v>308</v>
      </c>
      <c r="H146" s="5">
        <f t="shared" si="6"/>
        <v>0.9232876712328767</v>
      </c>
      <c r="I146" s="10">
        <v>3.06</v>
      </c>
      <c r="J146" s="10">
        <v>3.08</v>
      </c>
      <c r="K146" s="10">
        <v>2.79</v>
      </c>
      <c r="L146" s="8">
        <v>0.3</v>
      </c>
      <c r="M146" s="8">
        <v>4</v>
      </c>
    </row>
    <row r="147" spans="1:13" ht="12.75">
      <c r="A147" s="2" t="s">
        <v>251</v>
      </c>
      <c r="B147" s="4">
        <v>902</v>
      </c>
      <c r="C147" s="4">
        <v>10</v>
      </c>
      <c r="D147" s="28">
        <f t="shared" si="5"/>
        <v>0.011086474501108648</v>
      </c>
      <c r="E147" s="4">
        <v>878</v>
      </c>
      <c r="F147" s="4">
        <v>830</v>
      </c>
      <c r="G147" s="4">
        <v>48</v>
      </c>
      <c r="H147" s="5">
        <f t="shared" si="6"/>
        <v>0.9453302961275627</v>
      </c>
      <c r="I147" s="10">
        <v>3.12</v>
      </c>
      <c r="J147" s="10">
        <v>3.15</v>
      </c>
      <c r="K147" s="10">
        <v>2.71</v>
      </c>
      <c r="L147" s="8">
        <v>0.1</v>
      </c>
      <c r="M147" s="8">
        <v>0</v>
      </c>
    </row>
    <row r="148" spans="1:13" ht="12.75">
      <c r="A148" s="2" t="s">
        <v>253</v>
      </c>
      <c r="B148" s="4">
        <v>2082</v>
      </c>
      <c r="C148" s="4">
        <v>12</v>
      </c>
      <c r="D148" s="28">
        <f t="shared" si="5"/>
        <v>0.005763688760806916</v>
      </c>
      <c r="E148" s="4">
        <v>2013</v>
      </c>
      <c r="F148" s="4">
        <v>1496</v>
      </c>
      <c r="G148" s="4">
        <v>517</v>
      </c>
      <c r="H148" s="5">
        <f t="shared" si="6"/>
        <v>0.7431693989071039</v>
      </c>
      <c r="I148" s="10">
        <v>2.5</v>
      </c>
      <c r="J148" s="10">
        <v>2.68</v>
      </c>
      <c r="K148" s="10">
        <v>1.95</v>
      </c>
      <c r="L148" s="8">
        <v>0.5</v>
      </c>
      <c r="M148" s="8">
        <v>3.4</v>
      </c>
    </row>
    <row r="149" spans="1:13" ht="12.75">
      <c r="A149" s="2" t="s">
        <v>254</v>
      </c>
      <c r="B149" s="4">
        <v>5358</v>
      </c>
      <c r="C149" s="4">
        <v>20</v>
      </c>
      <c r="D149" s="28">
        <f t="shared" si="5"/>
        <v>0.003732736095558044</v>
      </c>
      <c r="E149" s="4">
        <v>5257</v>
      </c>
      <c r="F149" s="4">
        <v>4699</v>
      </c>
      <c r="G149" s="4">
        <v>558</v>
      </c>
      <c r="H149" s="5">
        <f t="shared" si="6"/>
        <v>0.8938558112992201</v>
      </c>
      <c r="I149" s="10">
        <v>3</v>
      </c>
      <c r="J149" s="10">
        <v>3.08</v>
      </c>
      <c r="K149" s="10">
        <v>2.26</v>
      </c>
      <c r="L149" s="8">
        <v>0.4</v>
      </c>
      <c r="M149" s="8">
        <v>1.6</v>
      </c>
    </row>
    <row r="150" spans="1:13" ht="12.75">
      <c r="A150" s="2" t="s">
        <v>255</v>
      </c>
      <c r="B150" s="4">
        <v>1606</v>
      </c>
      <c r="C150" s="4">
        <v>12</v>
      </c>
      <c r="D150" s="28">
        <f t="shared" si="5"/>
        <v>0.007471980074719801</v>
      </c>
      <c r="E150" s="4">
        <v>1582</v>
      </c>
      <c r="F150" s="4">
        <v>1541</v>
      </c>
      <c r="G150" s="4">
        <v>41</v>
      </c>
      <c r="H150" s="5">
        <f t="shared" si="6"/>
        <v>0.9740834386852086</v>
      </c>
      <c r="I150" s="10">
        <v>3.18</v>
      </c>
      <c r="J150" s="10">
        <v>3.18</v>
      </c>
      <c r="K150" s="10">
        <v>3.27</v>
      </c>
      <c r="L150" s="8">
        <v>0.1</v>
      </c>
      <c r="M150" s="8">
        <v>0</v>
      </c>
    </row>
    <row r="151" spans="1:13" ht="12.75">
      <c r="A151" s="2" t="s">
        <v>265</v>
      </c>
      <c r="B151" s="4">
        <v>4950</v>
      </c>
      <c r="C151" s="4">
        <v>5</v>
      </c>
      <c r="D151" s="28">
        <f t="shared" si="5"/>
        <v>0.00101010101010101</v>
      </c>
      <c r="E151" s="4">
        <v>4899</v>
      </c>
      <c r="F151" s="4">
        <v>4433</v>
      </c>
      <c r="G151" s="4">
        <v>466</v>
      </c>
      <c r="H151" s="5">
        <f t="shared" si="6"/>
        <v>0.9048785466421718</v>
      </c>
      <c r="I151" s="10">
        <v>3.07</v>
      </c>
      <c r="J151" s="10">
        <v>3.13</v>
      </c>
      <c r="K151" s="10">
        <v>2.52</v>
      </c>
      <c r="L151" s="8">
        <v>0.3</v>
      </c>
      <c r="M151" s="8">
        <v>1.5</v>
      </c>
    </row>
    <row r="152" spans="1:13" ht="12.75">
      <c r="A152" s="2" t="s">
        <v>266</v>
      </c>
      <c r="B152" s="4">
        <v>462</v>
      </c>
      <c r="C152" s="4">
        <v>0</v>
      </c>
      <c r="D152" s="28">
        <f t="shared" si="5"/>
        <v>0</v>
      </c>
      <c r="E152" s="4">
        <v>456</v>
      </c>
      <c r="F152" s="4">
        <v>388</v>
      </c>
      <c r="G152" s="4">
        <v>68</v>
      </c>
      <c r="H152" s="5">
        <f t="shared" si="6"/>
        <v>0.8508771929824561</v>
      </c>
      <c r="I152" s="10">
        <v>3.46</v>
      </c>
      <c r="J152" s="10">
        <v>3.51</v>
      </c>
      <c r="K152" s="10">
        <v>3.19</v>
      </c>
      <c r="L152" s="8">
        <v>0.8</v>
      </c>
      <c r="M152" s="8">
        <v>2.9</v>
      </c>
    </row>
    <row r="153" spans="1:13" ht="12.75">
      <c r="A153" s="2" t="s">
        <v>267</v>
      </c>
      <c r="B153" s="4">
        <v>1075</v>
      </c>
      <c r="C153" s="4">
        <v>5</v>
      </c>
      <c r="D153" s="28">
        <f t="shared" si="5"/>
        <v>0.004651162790697674</v>
      </c>
      <c r="E153" s="4">
        <v>1044</v>
      </c>
      <c r="F153" s="4">
        <v>933</v>
      </c>
      <c r="G153" s="4">
        <v>111</v>
      </c>
      <c r="H153" s="5">
        <f t="shared" si="6"/>
        <v>0.8936781609195402</v>
      </c>
      <c r="I153" s="10">
        <v>3.05</v>
      </c>
      <c r="J153" s="10">
        <v>3.11</v>
      </c>
      <c r="K153" s="10">
        <v>2.57</v>
      </c>
      <c r="L153" s="8">
        <v>0.5</v>
      </c>
      <c r="M153" s="8">
        <v>1.8</v>
      </c>
    </row>
    <row r="154" spans="1:13" ht="12.75">
      <c r="A154" s="2" t="s">
        <v>269</v>
      </c>
      <c r="B154" s="4">
        <v>2045</v>
      </c>
      <c r="C154" s="4">
        <v>7</v>
      </c>
      <c r="D154" s="28">
        <f t="shared" si="5"/>
        <v>0.0034229828850855745</v>
      </c>
      <c r="E154" s="4">
        <v>2025</v>
      </c>
      <c r="F154" s="4">
        <v>1569</v>
      </c>
      <c r="G154" s="4">
        <v>456</v>
      </c>
      <c r="H154" s="5">
        <f t="shared" si="6"/>
        <v>0.7748148148148148</v>
      </c>
      <c r="I154" s="10">
        <v>2.78</v>
      </c>
      <c r="J154" s="10">
        <v>3.03</v>
      </c>
      <c r="K154" s="10">
        <v>1.93</v>
      </c>
      <c r="L154" s="8">
        <v>0.3</v>
      </c>
      <c r="M154" s="8">
        <v>0.2</v>
      </c>
    </row>
    <row r="155" spans="1:13" ht="12.75">
      <c r="A155" s="2" t="s">
        <v>274</v>
      </c>
      <c r="B155" s="4">
        <v>726</v>
      </c>
      <c r="C155" s="4">
        <v>3</v>
      </c>
      <c r="D155" s="28">
        <f t="shared" si="5"/>
        <v>0.004132231404958678</v>
      </c>
      <c r="E155" s="4">
        <v>718</v>
      </c>
      <c r="F155" s="4">
        <v>628</v>
      </c>
      <c r="G155" s="4">
        <v>90</v>
      </c>
      <c r="H155" s="5">
        <f t="shared" si="6"/>
        <v>0.8746518105849582</v>
      </c>
      <c r="I155" s="10">
        <v>2.69</v>
      </c>
      <c r="J155" s="10">
        <v>2.75</v>
      </c>
      <c r="K155" s="10">
        <v>2.34</v>
      </c>
      <c r="L155" s="8">
        <v>0.2</v>
      </c>
      <c r="M155" s="8">
        <v>1.1</v>
      </c>
    </row>
    <row r="156" spans="1:13" ht="12.75">
      <c r="A156" s="2" t="s">
        <v>276</v>
      </c>
      <c r="B156" s="4">
        <v>6354</v>
      </c>
      <c r="C156" s="4">
        <v>10</v>
      </c>
      <c r="D156" s="28">
        <f t="shared" si="5"/>
        <v>0.0015738117721120553</v>
      </c>
      <c r="E156" s="4">
        <v>6281</v>
      </c>
      <c r="F156" s="4">
        <v>5812</v>
      </c>
      <c r="G156" s="4">
        <v>469</v>
      </c>
      <c r="H156" s="5">
        <f t="shared" si="6"/>
        <v>0.9253303614074192</v>
      </c>
      <c r="I156" s="10">
        <v>2.92</v>
      </c>
      <c r="J156" s="10">
        <v>2.96</v>
      </c>
      <c r="K156" s="10">
        <v>2.37</v>
      </c>
      <c r="L156" s="8">
        <v>0.3</v>
      </c>
      <c r="M156" s="8">
        <v>0.4</v>
      </c>
    </row>
    <row r="157" spans="1:13" ht="12.75">
      <c r="A157" s="2" t="s">
        <v>278</v>
      </c>
      <c r="B157" s="4">
        <v>1000</v>
      </c>
      <c r="C157" s="4">
        <v>7</v>
      </c>
      <c r="D157" s="28">
        <f t="shared" si="5"/>
        <v>0.007</v>
      </c>
      <c r="E157" s="4">
        <v>973</v>
      </c>
      <c r="F157" s="4">
        <v>779</v>
      </c>
      <c r="G157" s="4">
        <v>194</v>
      </c>
      <c r="H157" s="5">
        <f t="shared" si="6"/>
        <v>0.8006166495375129</v>
      </c>
      <c r="I157" s="10">
        <v>2.67</v>
      </c>
      <c r="J157" s="10">
        <v>2.68</v>
      </c>
      <c r="K157" s="10">
        <v>2.65</v>
      </c>
      <c r="L157" s="8">
        <v>1</v>
      </c>
      <c r="M157" s="8">
        <v>1</v>
      </c>
    </row>
    <row r="158" spans="1:13" ht="12.75">
      <c r="A158" s="2" t="s">
        <v>280</v>
      </c>
      <c r="B158" s="4">
        <v>6201</v>
      </c>
      <c r="C158" s="4">
        <v>6</v>
      </c>
      <c r="D158" s="28">
        <f t="shared" si="5"/>
        <v>0.0009675858732462506</v>
      </c>
      <c r="E158" s="4">
        <v>6026</v>
      </c>
      <c r="F158" s="4">
        <v>4750</v>
      </c>
      <c r="G158" s="4">
        <v>1276</v>
      </c>
      <c r="H158" s="5">
        <f t="shared" si="6"/>
        <v>0.7882509127115831</v>
      </c>
      <c r="I158" s="10">
        <v>3.66</v>
      </c>
      <c r="J158" s="10">
        <v>3.79</v>
      </c>
      <c r="K158" s="10">
        <v>3.19</v>
      </c>
      <c r="L158" s="8">
        <v>1.7</v>
      </c>
      <c r="M158" s="8">
        <v>1.7</v>
      </c>
    </row>
    <row r="159" spans="1:13" ht="12.75">
      <c r="A159" s="2" t="s">
        <v>281</v>
      </c>
      <c r="B159" s="4">
        <v>1696</v>
      </c>
      <c r="C159" s="4">
        <v>5</v>
      </c>
      <c r="D159" s="28">
        <f t="shared" si="5"/>
        <v>0.00294811320754717</v>
      </c>
      <c r="E159" s="4">
        <v>1660</v>
      </c>
      <c r="F159" s="4">
        <v>1350</v>
      </c>
      <c r="G159" s="4">
        <v>310</v>
      </c>
      <c r="H159" s="5">
        <f t="shared" si="6"/>
        <v>0.8132530120481928</v>
      </c>
      <c r="I159" s="10">
        <v>2.49</v>
      </c>
      <c r="J159" s="10">
        <v>2.54</v>
      </c>
      <c r="K159" s="10">
        <v>2.31</v>
      </c>
      <c r="L159" s="8">
        <v>0.3</v>
      </c>
      <c r="M159" s="8">
        <v>1.3</v>
      </c>
    </row>
    <row r="160" spans="1:13" ht="12.75">
      <c r="A160" s="2" t="s">
        <v>282</v>
      </c>
      <c r="B160" s="4">
        <v>599</v>
      </c>
      <c r="C160" s="4">
        <v>15</v>
      </c>
      <c r="D160" s="28">
        <f t="shared" si="5"/>
        <v>0.025041736227045076</v>
      </c>
      <c r="E160" s="4">
        <v>568</v>
      </c>
      <c r="F160" s="4">
        <v>486</v>
      </c>
      <c r="G160" s="4">
        <v>82</v>
      </c>
      <c r="H160" s="5">
        <f t="shared" si="6"/>
        <v>0.8556338028169014</v>
      </c>
      <c r="I160" s="10">
        <v>3.14</v>
      </c>
      <c r="J160" s="10">
        <v>3.26</v>
      </c>
      <c r="K160" s="10">
        <v>2.48</v>
      </c>
      <c r="L160" s="8">
        <v>0.4</v>
      </c>
      <c r="M160" s="8">
        <v>2.4</v>
      </c>
    </row>
    <row r="161" spans="1:13" ht="12.75">
      <c r="A161" s="2" t="s">
        <v>283</v>
      </c>
      <c r="B161" s="4">
        <v>12688</v>
      </c>
      <c r="C161" s="4">
        <v>24</v>
      </c>
      <c r="D161" s="28">
        <f t="shared" si="5"/>
        <v>0.0018915510718789407</v>
      </c>
      <c r="E161" s="4">
        <v>12484</v>
      </c>
      <c r="F161" s="4">
        <v>10029</v>
      </c>
      <c r="G161" s="4">
        <v>2455</v>
      </c>
      <c r="H161" s="5">
        <f t="shared" si="6"/>
        <v>0.8033482858058315</v>
      </c>
      <c r="I161" s="10">
        <v>2.91</v>
      </c>
      <c r="J161" s="10">
        <v>3.06</v>
      </c>
      <c r="K161" s="10">
        <v>2.27</v>
      </c>
      <c r="L161" s="8">
        <v>0.6</v>
      </c>
      <c r="M161" s="8">
        <v>1.8</v>
      </c>
    </row>
    <row r="162" spans="1:13" ht="12.75">
      <c r="A162" s="2" t="s">
        <v>287</v>
      </c>
      <c r="B162" s="4">
        <v>6250</v>
      </c>
      <c r="C162" s="4">
        <v>14</v>
      </c>
      <c r="D162" s="28">
        <f aca="true" t="shared" si="7" ref="D162:D168">C162/B162</f>
        <v>0.00224</v>
      </c>
      <c r="E162" s="4">
        <v>6179</v>
      </c>
      <c r="F162" s="4">
        <v>5792</v>
      </c>
      <c r="G162" s="4">
        <v>387</v>
      </c>
      <c r="H162" s="5">
        <f aca="true" t="shared" si="8" ref="H162:H229">+F162/(F162+G162)</f>
        <v>0.9373685062307817</v>
      </c>
      <c r="I162" s="10">
        <v>3.06</v>
      </c>
      <c r="J162" s="10">
        <v>3.11</v>
      </c>
      <c r="K162" s="10">
        <v>2.36</v>
      </c>
      <c r="L162" s="8">
        <v>0.4</v>
      </c>
      <c r="M162" s="8">
        <v>1.3</v>
      </c>
    </row>
    <row r="163" spans="1:13" ht="12.75">
      <c r="A163" s="2" t="s">
        <v>292</v>
      </c>
      <c r="B163" s="4">
        <v>6110</v>
      </c>
      <c r="C163" s="4">
        <v>16</v>
      </c>
      <c r="D163" s="28">
        <f t="shared" si="7"/>
        <v>0.002618657937806874</v>
      </c>
      <c r="E163" s="4">
        <v>6024</v>
      </c>
      <c r="F163" s="4">
        <v>5293</v>
      </c>
      <c r="G163" s="4">
        <v>731</v>
      </c>
      <c r="H163" s="5">
        <f t="shared" si="8"/>
        <v>0.8786520584329349</v>
      </c>
      <c r="I163" s="10">
        <v>3.09</v>
      </c>
      <c r="J163" s="10">
        <v>3.15</v>
      </c>
      <c r="K163" s="10">
        <v>2.67</v>
      </c>
      <c r="L163" s="8">
        <v>0.4</v>
      </c>
      <c r="M163" s="8">
        <v>2.4</v>
      </c>
    </row>
    <row r="164" spans="1:13" ht="12.75">
      <c r="A164" s="2" t="s">
        <v>296</v>
      </c>
      <c r="B164" s="4">
        <v>4714</v>
      </c>
      <c r="C164" s="4">
        <v>18</v>
      </c>
      <c r="D164" s="28">
        <f t="shared" si="7"/>
        <v>0.003818413237165889</v>
      </c>
      <c r="E164" s="4">
        <v>4638</v>
      </c>
      <c r="F164" s="4">
        <v>3577</v>
      </c>
      <c r="G164" s="4">
        <v>1061</v>
      </c>
      <c r="H164" s="5">
        <f t="shared" si="8"/>
        <v>0.771237602414834</v>
      </c>
      <c r="I164" s="10">
        <v>3.07</v>
      </c>
      <c r="J164" s="10">
        <v>3.13</v>
      </c>
      <c r="K164" s="10">
        <v>2.86</v>
      </c>
      <c r="L164" s="8">
        <v>0.1</v>
      </c>
      <c r="M164" s="8">
        <v>1.9</v>
      </c>
    </row>
    <row r="165" spans="1:13" ht="12.75">
      <c r="A165" s="2" t="s">
        <v>300</v>
      </c>
      <c r="B165" s="4">
        <v>2668</v>
      </c>
      <c r="C165" s="4">
        <v>10</v>
      </c>
      <c r="D165" s="28">
        <f t="shared" si="7"/>
        <v>0.0037481259370314842</v>
      </c>
      <c r="E165" s="4">
        <v>2612</v>
      </c>
      <c r="F165" s="4">
        <v>1989</v>
      </c>
      <c r="G165" s="4">
        <v>623</v>
      </c>
      <c r="H165" s="5">
        <f t="shared" si="8"/>
        <v>0.7614854517611026</v>
      </c>
      <c r="I165" s="10">
        <v>2.77</v>
      </c>
      <c r="J165" s="10">
        <v>3</v>
      </c>
      <c r="K165" s="10">
        <v>2.06</v>
      </c>
      <c r="L165" s="8">
        <v>0.4</v>
      </c>
      <c r="M165" s="8">
        <v>1.4</v>
      </c>
    </row>
    <row r="166" spans="1:13" ht="12.75">
      <c r="A166" s="2" t="s">
        <v>301</v>
      </c>
      <c r="B166" s="4">
        <v>2895</v>
      </c>
      <c r="C166" s="4">
        <v>16</v>
      </c>
      <c r="D166" s="28">
        <f t="shared" si="7"/>
        <v>0.005526770293609672</v>
      </c>
      <c r="E166" s="4">
        <v>2851</v>
      </c>
      <c r="F166" s="4">
        <v>2297</v>
      </c>
      <c r="G166" s="4">
        <v>554</v>
      </c>
      <c r="H166" s="5">
        <f t="shared" si="8"/>
        <v>0.805682216766047</v>
      </c>
      <c r="I166" s="10">
        <v>2.82</v>
      </c>
      <c r="J166" s="10">
        <v>3.05</v>
      </c>
      <c r="K166" s="10">
        <v>1.87</v>
      </c>
      <c r="L166" s="8">
        <v>0.3</v>
      </c>
      <c r="M166" s="8">
        <v>0.9</v>
      </c>
    </row>
    <row r="167" spans="1:13" ht="12.75">
      <c r="A167" s="2" t="s">
        <v>302</v>
      </c>
      <c r="B167" s="4">
        <v>5462</v>
      </c>
      <c r="C167" s="4">
        <v>42</v>
      </c>
      <c r="D167" s="28">
        <f t="shared" si="7"/>
        <v>0.007689491028927133</v>
      </c>
      <c r="E167" s="4">
        <v>5349</v>
      </c>
      <c r="F167" s="4">
        <v>4853</v>
      </c>
      <c r="G167" s="4">
        <v>496</v>
      </c>
      <c r="H167" s="5">
        <f t="shared" si="8"/>
        <v>0.9072723873621238</v>
      </c>
      <c r="I167" s="10">
        <v>3.01</v>
      </c>
      <c r="J167" s="10">
        <v>3.08</v>
      </c>
      <c r="K167" s="10">
        <v>2.38</v>
      </c>
      <c r="L167" s="8">
        <v>0.6</v>
      </c>
      <c r="M167" s="8">
        <v>2</v>
      </c>
    </row>
    <row r="168" spans="1:13" ht="12.75">
      <c r="A168" s="2" t="s">
        <v>303</v>
      </c>
      <c r="B168" s="4">
        <v>268</v>
      </c>
      <c r="C168" s="4">
        <v>2</v>
      </c>
      <c r="D168" s="28">
        <f t="shared" si="7"/>
        <v>0.007462686567164179</v>
      </c>
      <c r="E168" s="4">
        <v>257</v>
      </c>
      <c r="F168" s="4">
        <v>249</v>
      </c>
      <c r="G168" s="4">
        <v>8</v>
      </c>
      <c r="H168" s="5">
        <f t="shared" si="8"/>
        <v>0.9688715953307393</v>
      </c>
      <c r="I168" s="10">
        <v>3.23</v>
      </c>
      <c r="J168" s="10">
        <v>3.27</v>
      </c>
      <c r="K168" s="10">
        <v>2.25</v>
      </c>
      <c r="L168" s="8">
        <v>1.2</v>
      </c>
      <c r="M168" s="8">
        <v>0</v>
      </c>
    </row>
    <row r="169" spans="2:13" ht="12.75">
      <c r="B169" s="4"/>
      <c r="C169" s="4"/>
      <c r="D169" s="28"/>
      <c r="E169" s="4"/>
      <c r="F169" s="4"/>
      <c r="G169" s="4"/>
      <c r="H169" s="5"/>
      <c r="L169" s="8"/>
      <c r="M169" s="8"/>
    </row>
    <row r="170" spans="2:13" ht="12.75">
      <c r="B170" s="4"/>
      <c r="C170" s="4"/>
      <c r="D170" s="28"/>
      <c r="E170" s="4"/>
      <c r="F170" s="4"/>
      <c r="G170" s="4"/>
      <c r="H170" s="5"/>
      <c r="L170" s="8"/>
      <c r="M170" s="8"/>
    </row>
    <row r="171" spans="1:13" ht="12.75">
      <c r="A171" s="18" t="s">
        <v>323</v>
      </c>
      <c r="B171" s="4"/>
      <c r="C171" s="4"/>
      <c r="D171" s="28"/>
      <c r="E171" s="4"/>
      <c r="F171" s="4"/>
      <c r="G171" s="4"/>
      <c r="H171" s="5"/>
      <c r="L171" s="8"/>
      <c r="M171" s="8"/>
    </row>
    <row r="172" spans="2:13" ht="12.75">
      <c r="B172" s="4"/>
      <c r="C172" s="4"/>
      <c r="D172" s="28"/>
      <c r="E172" s="4"/>
      <c r="F172" s="4"/>
      <c r="G172" s="4"/>
      <c r="H172" s="5"/>
      <c r="L172" s="8"/>
      <c r="M172" s="8"/>
    </row>
    <row r="173" spans="1:13" ht="12.75">
      <c r="A173" s="2" t="s">
        <v>17</v>
      </c>
      <c r="B173" s="4">
        <v>1664</v>
      </c>
      <c r="C173" s="4">
        <v>1107</v>
      </c>
      <c r="D173" s="28">
        <f aca="true" t="shared" si="9" ref="D173:D236">C173/B173</f>
        <v>0.6652644230769231</v>
      </c>
      <c r="E173" s="4">
        <v>493</v>
      </c>
      <c r="F173" s="4">
        <v>385</v>
      </c>
      <c r="G173" s="4">
        <v>108</v>
      </c>
      <c r="H173" s="5">
        <f t="shared" si="8"/>
        <v>0.7809330628803245</v>
      </c>
      <c r="I173" s="10">
        <v>2.16</v>
      </c>
      <c r="J173" s="10">
        <v>2.18</v>
      </c>
      <c r="K173" s="10">
        <v>2.1</v>
      </c>
      <c r="L173" s="8">
        <v>3.3</v>
      </c>
      <c r="M173" s="8">
        <v>14.3</v>
      </c>
    </row>
    <row r="174" spans="1:13" ht="12.75">
      <c r="A174" s="2" t="s">
        <v>18</v>
      </c>
      <c r="B174" s="4">
        <v>3577</v>
      </c>
      <c r="C174" s="4">
        <v>30</v>
      </c>
      <c r="D174" s="28">
        <f t="shared" si="9"/>
        <v>0.008386916410399776</v>
      </c>
      <c r="E174" s="4">
        <v>3434</v>
      </c>
      <c r="F174" s="4">
        <v>2368</v>
      </c>
      <c r="G174" s="4">
        <v>1066</v>
      </c>
      <c r="H174" s="5">
        <f t="shared" si="8"/>
        <v>0.6895748398369249</v>
      </c>
      <c r="I174" s="10">
        <v>2.57</v>
      </c>
      <c r="J174" s="10">
        <v>2.73</v>
      </c>
      <c r="K174" s="10">
        <v>2.22</v>
      </c>
      <c r="L174" s="8">
        <v>1</v>
      </c>
      <c r="M174" s="8">
        <v>2</v>
      </c>
    </row>
    <row r="175" spans="1:13" ht="12.75">
      <c r="A175" s="2" t="s">
        <v>19</v>
      </c>
      <c r="B175" s="4">
        <v>1013</v>
      </c>
      <c r="C175" s="4">
        <v>95</v>
      </c>
      <c r="D175" s="28">
        <f t="shared" si="9"/>
        <v>0.09378084896347483</v>
      </c>
      <c r="E175" s="4">
        <v>872</v>
      </c>
      <c r="F175" s="4">
        <v>755</v>
      </c>
      <c r="G175" s="4">
        <v>117</v>
      </c>
      <c r="H175" s="5">
        <f t="shared" si="8"/>
        <v>0.8658256880733946</v>
      </c>
      <c r="I175" s="10">
        <v>2.57</v>
      </c>
      <c r="J175" s="10">
        <v>2.56</v>
      </c>
      <c r="K175" s="10">
        <v>2.65</v>
      </c>
      <c r="L175" s="8">
        <v>1.2</v>
      </c>
      <c r="M175" s="8">
        <v>2.5</v>
      </c>
    </row>
    <row r="176" spans="1:13" ht="12.75">
      <c r="A176" s="2" t="s">
        <v>20</v>
      </c>
      <c r="B176" s="4">
        <v>307</v>
      </c>
      <c r="C176" s="4">
        <v>45</v>
      </c>
      <c r="D176" s="28">
        <f t="shared" si="9"/>
        <v>0.1465798045602606</v>
      </c>
      <c r="E176" s="4">
        <v>254</v>
      </c>
      <c r="F176" s="4">
        <v>222</v>
      </c>
      <c r="G176" s="4">
        <v>32</v>
      </c>
      <c r="H176" s="5">
        <f t="shared" si="8"/>
        <v>0.8740157480314961</v>
      </c>
      <c r="I176" s="10">
        <v>2.45</v>
      </c>
      <c r="J176" s="10">
        <v>2.53</v>
      </c>
      <c r="K176" s="10">
        <v>1.91</v>
      </c>
      <c r="L176" s="8">
        <v>0</v>
      </c>
      <c r="M176" s="8">
        <v>5.9</v>
      </c>
    </row>
    <row r="177" spans="1:13" ht="12.75">
      <c r="A177" s="2" t="s">
        <v>22</v>
      </c>
      <c r="B177" s="4">
        <v>4680</v>
      </c>
      <c r="C177" s="4">
        <v>39</v>
      </c>
      <c r="D177" s="28">
        <f t="shared" si="9"/>
        <v>0.008333333333333333</v>
      </c>
      <c r="E177" s="4">
        <v>4554</v>
      </c>
      <c r="F177" s="4">
        <v>3470</v>
      </c>
      <c r="G177" s="4">
        <v>1084</v>
      </c>
      <c r="H177" s="5">
        <f t="shared" si="8"/>
        <v>0.7619675010979359</v>
      </c>
      <c r="I177" s="10">
        <v>2.71</v>
      </c>
      <c r="J177" s="10">
        <v>2.9</v>
      </c>
      <c r="K177" s="10">
        <v>2.12</v>
      </c>
      <c r="L177" s="8">
        <v>0.5</v>
      </c>
      <c r="M177" s="8">
        <v>2.1</v>
      </c>
    </row>
    <row r="178" spans="1:13" ht="12.75">
      <c r="A178" s="2" t="s">
        <v>23</v>
      </c>
      <c r="B178" s="4">
        <v>962</v>
      </c>
      <c r="C178" s="4">
        <v>337</v>
      </c>
      <c r="D178" s="28">
        <f t="shared" si="9"/>
        <v>0.3503118503118503</v>
      </c>
      <c r="E178" s="4">
        <v>600</v>
      </c>
      <c r="F178" s="4">
        <v>528</v>
      </c>
      <c r="G178" s="4">
        <v>72</v>
      </c>
      <c r="H178" s="5">
        <f t="shared" si="8"/>
        <v>0.88</v>
      </c>
      <c r="I178" s="10">
        <v>2.39</v>
      </c>
      <c r="J178" s="10">
        <v>2.42</v>
      </c>
      <c r="K178" s="10">
        <v>2.13</v>
      </c>
      <c r="L178" s="8">
        <v>1.5</v>
      </c>
      <c r="M178" s="8">
        <v>6.5</v>
      </c>
    </row>
    <row r="179" spans="1:13" ht="12.75">
      <c r="A179" s="2" t="s">
        <v>29</v>
      </c>
      <c r="B179" s="4">
        <v>8639</v>
      </c>
      <c r="C179" s="4">
        <v>33</v>
      </c>
      <c r="D179" s="28">
        <f t="shared" si="9"/>
        <v>0.0038198865609445536</v>
      </c>
      <c r="E179" s="4">
        <v>8194</v>
      </c>
      <c r="F179" s="4">
        <v>4892</v>
      </c>
      <c r="G179" s="4">
        <v>3302</v>
      </c>
      <c r="H179" s="5">
        <f t="shared" si="8"/>
        <v>0.5970222113741762</v>
      </c>
      <c r="I179" s="10">
        <v>2.83</v>
      </c>
      <c r="J179" s="10">
        <v>3.12</v>
      </c>
      <c r="K179" s="10">
        <v>2.4</v>
      </c>
      <c r="L179" s="8">
        <v>1.3</v>
      </c>
      <c r="M179" s="8">
        <v>4.8</v>
      </c>
    </row>
    <row r="180" spans="1:13" ht="12.75">
      <c r="A180" s="2" t="s">
        <v>30</v>
      </c>
      <c r="B180" s="4">
        <v>3325</v>
      </c>
      <c r="C180" s="4">
        <v>13</v>
      </c>
      <c r="D180" s="28">
        <f t="shared" si="9"/>
        <v>0.003909774436090226</v>
      </c>
      <c r="E180" s="4">
        <v>3222</v>
      </c>
      <c r="F180" s="4">
        <v>2289</v>
      </c>
      <c r="G180" s="4">
        <v>933</v>
      </c>
      <c r="H180" s="5">
        <f t="shared" si="8"/>
        <v>0.7104283054003724</v>
      </c>
      <c r="I180" s="10">
        <v>2.67</v>
      </c>
      <c r="J180" s="10">
        <v>2.99</v>
      </c>
      <c r="K180" s="10">
        <v>1.91</v>
      </c>
      <c r="L180" s="8">
        <v>0.3</v>
      </c>
      <c r="M180" s="8">
        <v>3.3</v>
      </c>
    </row>
    <row r="181" spans="1:13" ht="12.75">
      <c r="A181" s="2" t="s">
        <v>32</v>
      </c>
      <c r="B181" s="4">
        <v>2317</v>
      </c>
      <c r="C181" s="4">
        <v>3</v>
      </c>
      <c r="D181" s="28">
        <f t="shared" si="9"/>
        <v>0.001294777729823047</v>
      </c>
      <c r="E181" s="4">
        <v>2252</v>
      </c>
      <c r="F181" s="4">
        <v>1908</v>
      </c>
      <c r="G181" s="4">
        <v>344</v>
      </c>
      <c r="H181" s="5">
        <f t="shared" si="8"/>
        <v>0.8472468916518651</v>
      </c>
      <c r="I181" s="10">
        <v>3.35</v>
      </c>
      <c r="J181" s="10">
        <v>3.35</v>
      </c>
      <c r="K181" s="10">
        <v>3.35</v>
      </c>
      <c r="L181" s="8">
        <v>0.9</v>
      </c>
      <c r="M181" s="8">
        <v>2.5</v>
      </c>
    </row>
    <row r="182" spans="1:13" ht="12.75">
      <c r="A182" s="2" t="s">
        <v>33</v>
      </c>
      <c r="B182" s="4">
        <v>297</v>
      </c>
      <c r="C182" s="4">
        <v>6</v>
      </c>
      <c r="D182" s="28">
        <f t="shared" si="9"/>
        <v>0.020202020202020204</v>
      </c>
      <c r="E182" s="4">
        <v>286</v>
      </c>
      <c r="F182" s="4">
        <v>277</v>
      </c>
      <c r="G182" s="4">
        <v>9</v>
      </c>
      <c r="H182" s="5">
        <f t="shared" si="8"/>
        <v>0.9685314685314685</v>
      </c>
      <c r="I182" s="10">
        <v>2.91</v>
      </c>
      <c r="J182" s="10">
        <v>2.9</v>
      </c>
      <c r="K182" s="10">
        <v>3</v>
      </c>
      <c r="L182" s="8">
        <v>0.7</v>
      </c>
      <c r="M182" s="8">
        <v>10</v>
      </c>
    </row>
    <row r="183" spans="1:13" ht="12.75">
      <c r="A183" s="2" t="s">
        <v>37</v>
      </c>
      <c r="B183" s="4">
        <v>1139</v>
      </c>
      <c r="C183" s="4">
        <v>106</v>
      </c>
      <c r="D183" s="28">
        <f t="shared" si="9"/>
        <v>0.09306409130816505</v>
      </c>
      <c r="E183" s="4">
        <v>993</v>
      </c>
      <c r="F183" s="4">
        <v>833</v>
      </c>
      <c r="G183" s="4">
        <v>160</v>
      </c>
      <c r="H183" s="5">
        <f t="shared" si="8"/>
        <v>0.8388721047331319</v>
      </c>
      <c r="I183" s="10">
        <v>2.38</v>
      </c>
      <c r="J183" s="10">
        <v>2.46</v>
      </c>
      <c r="K183" s="10">
        <v>1.96</v>
      </c>
      <c r="L183" s="8">
        <v>0.6</v>
      </c>
      <c r="M183" s="8">
        <v>8</v>
      </c>
    </row>
    <row r="184" spans="1:13" ht="12.75">
      <c r="A184" s="2" t="s">
        <v>39</v>
      </c>
      <c r="B184" s="4">
        <v>1664</v>
      </c>
      <c r="C184" s="4">
        <v>22</v>
      </c>
      <c r="D184" s="28">
        <f t="shared" si="9"/>
        <v>0.013221153846153846</v>
      </c>
      <c r="E184" s="4">
        <v>1571</v>
      </c>
      <c r="F184" s="4">
        <v>1314</v>
      </c>
      <c r="G184" s="4">
        <v>257</v>
      </c>
      <c r="H184" s="5">
        <f t="shared" si="8"/>
        <v>0.8364099299809039</v>
      </c>
      <c r="I184" s="10">
        <v>2.78</v>
      </c>
      <c r="J184" s="10">
        <v>2.91</v>
      </c>
      <c r="K184" s="10">
        <v>2.1</v>
      </c>
      <c r="L184" s="8">
        <v>4</v>
      </c>
      <c r="M184" s="8">
        <v>2.7</v>
      </c>
    </row>
    <row r="185" spans="1:13" ht="12.75">
      <c r="A185" s="2" t="s">
        <v>40</v>
      </c>
      <c r="B185" s="4">
        <v>3387</v>
      </c>
      <c r="C185" s="4">
        <v>11</v>
      </c>
      <c r="D185" s="28">
        <f t="shared" si="9"/>
        <v>0.003247711839385887</v>
      </c>
      <c r="E185" s="4">
        <v>3326</v>
      </c>
      <c r="F185" s="4">
        <v>2652</v>
      </c>
      <c r="G185" s="4">
        <v>674</v>
      </c>
      <c r="H185" s="5">
        <f t="shared" si="8"/>
        <v>0.7973541791942274</v>
      </c>
      <c r="I185" s="10">
        <v>2.86</v>
      </c>
      <c r="J185" s="10">
        <v>3.05</v>
      </c>
      <c r="K185" s="10">
        <v>2.11</v>
      </c>
      <c r="L185" s="8">
        <v>0.6</v>
      </c>
      <c r="M185" s="8">
        <v>1.7</v>
      </c>
    </row>
    <row r="186" spans="1:13" ht="12.75">
      <c r="A186" s="2" t="s">
        <v>41</v>
      </c>
      <c r="B186" s="4">
        <v>13039</v>
      </c>
      <c r="C186" s="4">
        <v>12</v>
      </c>
      <c r="D186" s="28">
        <f t="shared" si="9"/>
        <v>0.0009203159751514687</v>
      </c>
      <c r="E186" s="4">
        <v>12580</v>
      </c>
      <c r="F186" s="4">
        <v>9900</v>
      </c>
      <c r="G186" s="4">
        <v>2680</v>
      </c>
      <c r="H186" s="5">
        <f t="shared" si="8"/>
        <v>0.7869634340222575</v>
      </c>
      <c r="I186" s="10">
        <v>4.23</v>
      </c>
      <c r="J186" s="10">
        <v>4.27</v>
      </c>
      <c r="K186" s="10">
        <v>4.08</v>
      </c>
      <c r="L186" s="8">
        <v>1.1</v>
      </c>
      <c r="M186" s="8">
        <v>3.1</v>
      </c>
    </row>
    <row r="187" spans="1:13" ht="12.75">
      <c r="A187" s="2" t="s">
        <v>42</v>
      </c>
      <c r="B187" s="4">
        <v>1494</v>
      </c>
      <c r="C187" s="4">
        <v>773</v>
      </c>
      <c r="D187" s="28">
        <f t="shared" si="9"/>
        <v>0.5174029451137885</v>
      </c>
      <c r="E187" s="4">
        <v>627</v>
      </c>
      <c r="F187" s="4">
        <v>525</v>
      </c>
      <c r="G187" s="4">
        <v>102</v>
      </c>
      <c r="H187" s="5">
        <f t="shared" si="8"/>
        <v>0.8373205741626795</v>
      </c>
      <c r="I187" s="10">
        <v>2.2</v>
      </c>
      <c r="J187" s="10">
        <v>2.17</v>
      </c>
      <c r="K187" s="10">
        <v>2.35</v>
      </c>
      <c r="L187" s="8">
        <v>3.8</v>
      </c>
      <c r="M187" s="8">
        <v>9.7</v>
      </c>
    </row>
    <row r="188" spans="1:13" ht="12.75">
      <c r="A188" s="2" t="s">
        <v>43</v>
      </c>
      <c r="B188" s="4">
        <v>1144</v>
      </c>
      <c r="C188" s="4">
        <v>5</v>
      </c>
      <c r="D188" s="28">
        <f t="shared" si="9"/>
        <v>0.004370629370629371</v>
      </c>
      <c r="E188" s="4">
        <v>1127</v>
      </c>
      <c r="F188" s="4">
        <v>1023</v>
      </c>
      <c r="G188" s="4">
        <v>104</v>
      </c>
      <c r="H188" s="5">
        <f t="shared" si="8"/>
        <v>0.9077196095829636</v>
      </c>
      <c r="I188" s="10">
        <v>2.87</v>
      </c>
      <c r="J188" s="10">
        <v>2.96</v>
      </c>
      <c r="K188" s="10">
        <v>1.96</v>
      </c>
      <c r="L188" s="8">
        <v>0.3</v>
      </c>
      <c r="M188" s="8">
        <v>1.9</v>
      </c>
    </row>
    <row r="189" spans="1:13" ht="12.75">
      <c r="A189" s="2" t="s">
        <v>44</v>
      </c>
      <c r="B189" s="4">
        <v>1167</v>
      </c>
      <c r="C189" s="4">
        <v>31</v>
      </c>
      <c r="D189" s="28">
        <f t="shared" si="9"/>
        <v>0.026563838903170524</v>
      </c>
      <c r="E189" s="4">
        <v>1101</v>
      </c>
      <c r="F189" s="4">
        <v>919</v>
      </c>
      <c r="G189" s="4">
        <v>182</v>
      </c>
      <c r="H189" s="5">
        <f t="shared" si="8"/>
        <v>0.8346957311534968</v>
      </c>
      <c r="I189" s="10">
        <v>2.76</v>
      </c>
      <c r="J189" s="10">
        <v>2.76</v>
      </c>
      <c r="K189" s="10">
        <v>2.79</v>
      </c>
      <c r="L189" s="8">
        <v>0.9</v>
      </c>
      <c r="M189" s="8">
        <v>4.2</v>
      </c>
    </row>
    <row r="190" spans="1:13" ht="12.75">
      <c r="A190" s="2" t="s">
        <v>46</v>
      </c>
      <c r="B190" s="4">
        <v>2735</v>
      </c>
      <c r="C190" s="4">
        <v>42</v>
      </c>
      <c r="D190" s="28">
        <f t="shared" si="9"/>
        <v>0.015356489945155392</v>
      </c>
      <c r="E190" s="4">
        <v>2539</v>
      </c>
      <c r="F190" s="4">
        <v>2119</v>
      </c>
      <c r="G190" s="4">
        <v>420</v>
      </c>
      <c r="H190" s="5">
        <f t="shared" si="8"/>
        <v>0.8345805435210712</v>
      </c>
      <c r="I190" s="10">
        <v>2.24</v>
      </c>
      <c r="J190" s="10">
        <v>2.14</v>
      </c>
      <c r="K190" s="10">
        <v>2.72</v>
      </c>
      <c r="L190" s="8">
        <v>1.1</v>
      </c>
      <c r="M190" s="8">
        <v>4.8</v>
      </c>
    </row>
    <row r="191" spans="1:13" ht="12.75">
      <c r="A191" s="2" t="s">
        <v>49</v>
      </c>
      <c r="B191" s="4">
        <v>2465</v>
      </c>
      <c r="C191" s="4">
        <v>61</v>
      </c>
      <c r="D191" s="28">
        <f t="shared" si="9"/>
        <v>0.024746450304259635</v>
      </c>
      <c r="E191" s="4">
        <v>2319</v>
      </c>
      <c r="F191" s="4">
        <v>1848</v>
      </c>
      <c r="G191" s="4">
        <v>471</v>
      </c>
      <c r="H191" s="5">
        <f t="shared" si="8"/>
        <v>0.796895213454075</v>
      </c>
      <c r="I191" s="10">
        <v>2.83</v>
      </c>
      <c r="J191" s="10">
        <v>2.9</v>
      </c>
      <c r="K191" s="10">
        <v>2.55</v>
      </c>
      <c r="L191" s="8">
        <v>0.9</v>
      </c>
      <c r="M191" s="8">
        <v>4.5</v>
      </c>
    </row>
    <row r="192" spans="1:13" ht="12.75">
      <c r="A192" s="2" t="s">
        <v>50</v>
      </c>
      <c r="B192" s="4">
        <v>8329</v>
      </c>
      <c r="C192" s="4">
        <v>19</v>
      </c>
      <c r="D192" s="28">
        <f t="shared" si="9"/>
        <v>0.002281186216832753</v>
      </c>
      <c r="E192" s="4">
        <v>8176</v>
      </c>
      <c r="F192" s="4">
        <v>7217</v>
      </c>
      <c r="G192" s="4">
        <v>959</v>
      </c>
      <c r="H192" s="5">
        <f t="shared" si="8"/>
        <v>0.8827054794520548</v>
      </c>
      <c r="I192" s="10">
        <v>3.27</v>
      </c>
      <c r="J192" s="10">
        <v>3.33</v>
      </c>
      <c r="K192" s="10">
        <v>2.87</v>
      </c>
      <c r="L192" s="8">
        <v>0.5</v>
      </c>
      <c r="M192" s="8">
        <v>2.2</v>
      </c>
    </row>
    <row r="193" spans="1:13" ht="12.75">
      <c r="A193" s="2" t="s">
        <v>51</v>
      </c>
      <c r="B193" s="4">
        <v>2094</v>
      </c>
      <c r="C193" s="4">
        <v>32</v>
      </c>
      <c r="D193" s="28">
        <f t="shared" si="9"/>
        <v>0.015281757402101241</v>
      </c>
      <c r="E193" s="4">
        <v>2022</v>
      </c>
      <c r="F193" s="4">
        <v>1835</v>
      </c>
      <c r="G193" s="4">
        <v>187</v>
      </c>
      <c r="H193" s="5">
        <f t="shared" si="8"/>
        <v>0.907517309594461</v>
      </c>
      <c r="I193" s="10">
        <v>2.68</v>
      </c>
      <c r="J193" s="10">
        <v>2.74</v>
      </c>
      <c r="K193" s="10">
        <v>2.07</v>
      </c>
      <c r="L193" s="8">
        <v>0.6</v>
      </c>
      <c r="M193" s="8">
        <v>2.6</v>
      </c>
    </row>
    <row r="194" spans="1:13" ht="12.75">
      <c r="A194" s="2" t="s">
        <v>52</v>
      </c>
      <c r="B194" s="4">
        <v>9189</v>
      </c>
      <c r="C194" s="4">
        <v>24</v>
      </c>
      <c r="D194" s="28">
        <f t="shared" si="9"/>
        <v>0.002611818478615736</v>
      </c>
      <c r="E194" s="4">
        <v>8792</v>
      </c>
      <c r="F194" s="4">
        <v>6424</v>
      </c>
      <c r="G194" s="4">
        <v>2368</v>
      </c>
      <c r="H194" s="5">
        <f t="shared" si="8"/>
        <v>0.7306642402183804</v>
      </c>
      <c r="I194" s="10">
        <v>3.56</v>
      </c>
      <c r="J194" s="10">
        <v>3.68</v>
      </c>
      <c r="K194" s="10">
        <v>3.23</v>
      </c>
      <c r="L194" s="8">
        <v>1.3</v>
      </c>
      <c r="M194" s="8">
        <v>3</v>
      </c>
    </row>
    <row r="195" spans="1:13" ht="12.75">
      <c r="A195" s="2" t="s">
        <v>54</v>
      </c>
      <c r="B195" s="4">
        <v>1790</v>
      </c>
      <c r="C195" s="4">
        <v>8</v>
      </c>
      <c r="D195" s="28">
        <f t="shared" si="9"/>
        <v>0.004469273743016759</v>
      </c>
      <c r="E195" s="4">
        <v>1753</v>
      </c>
      <c r="F195" s="4">
        <v>1558</v>
      </c>
      <c r="G195" s="4">
        <v>195</v>
      </c>
      <c r="H195" s="5">
        <f t="shared" si="8"/>
        <v>0.8887621220764403</v>
      </c>
      <c r="I195" s="10">
        <v>2.84</v>
      </c>
      <c r="J195" s="10">
        <v>2.93</v>
      </c>
      <c r="K195" s="10">
        <v>2.13</v>
      </c>
      <c r="L195" s="8">
        <v>0.2</v>
      </c>
      <c r="M195" s="8">
        <v>3</v>
      </c>
    </row>
    <row r="196" spans="1:13" ht="12.75">
      <c r="A196" s="2" t="s">
        <v>55</v>
      </c>
      <c r="B196" s="4">
        <v>11824</v>
      </c>
      <c r="C196" s="4">
        <v>33</v>
      </c>
      <c r="D196" s="28">
        <f t="shared" si="9"/>
        <v>0.002790933694181326</v>
      </c>
      <c r="E196" s="4">
        <v>11697</v>
      </c>
      <c r="F196" s="4">
        <v>10887</v>
      </c>
      <c r="G196" s="4">
        <v>810</v>
      </c>
      <c r="H196" s="5">
        <f t="shared" si="8"/>
        <v>0.9307514747371121</v>
      </c>
      <c r="I196" s="10">
        <v>3.06</v>
      </c>
      <c r="J196" s="10">
        <v>3.11</v>
      </c>
      <c r="K196" s="10">
        <v>2.43</v>
      </c>
      <c r="L196" s="8">
        <v>0.3</v>
      </c>
      <c r="M196" s="8">
        <v>1.9</v>
      </c>
    </row>
    <row r="197" spans="1:13" ht="12.75">
      <c r="A197" s="2" t="s">
        <v>56</v>
      </c>
      <c r="B197" s="4">
        <v>7415</v>
      </c>
      <c r="C197" s="4">
        <v>39</v>
      </c>
      <c r="D197" s="28">
        <f t="shared" si="9"/>
        <v>0.0052596089008766014</v>
      </c>
      <c r="E197" s="4">
        <v>7210</v>
      </c>
      <c r="F197" s="4">
        <v>5507</v>
      </c>
      <c r="G197" s="4">
        <v>1703</v>
      </c>
      <c r="H197" s="5">
        <f t="shared" si="8"/>
        <v>0.7638002773925104</v>
      </c>
      <c r="I197" s="10">
        <v>3.03</v>
      </c>
      <c r="J197" s="10">
        <v>3.05</v>
      </c>
      <c r="K197" s="10">
        <v>2.96</v>
      </c>
      <c r="L197" s="8">
        <v>0.8</v>
      </c>
      <c r="M197" s="8">
        <v>1.8</v>
      </c>
    </row>
    <row r="198" spans="1:13" ht="12.75">
      <c r="A198" s="2" t="s">
        <v>57</v>
      </c>
      <c r="B198" s="4">
        <v>12880</v>
      </c>
      <c r="C198" s="4">
        <v>97</v>
      </c>
      <c r="D198" s="28">
        <f t="shared" si="9"/>
        <v>0.007531055900621118</v>
      </c>
      <c r="E198" s="4">
        <v>12530</v>
      </c>
      <c r="F198" s="4">
        <v>8641</v>
      </c>
      <c r="G198" s="4">
        <v>3889</v>
      </c>
      <c r="H198" s="5">
        <f t="shared" si="8"/>
        <v>0.6896249002394254</v>
      </c>
      <c r="I198" s="10">
        <v>2.75</v>
      </c>
      <c r="J198" s="10">
        <v>2.96</v>
      </c>
      <c r="K198" s="10">
        <v>2.29</v>
      </c>
      <c r="L198" s="8">
        <v>0.8</v>
      </c>
      <c r="M198" s="8">
        <v>1.6</v>
      </c>
    </row>
    <row r="199" spans="1:13" ht="12.75">
      <c r="A199" s="2" t="s">
        <v>59</v>
      </c>
      <c r="B199" s="4">
        <v>1680</v>
      </c>
      <c r="C199" s="4">
        <v>501</v>
      </c>
      <c r="D199" s="28">
        <f t="shared" si="9"/>
        <v>0.2982142857142857</v>
      </c>
      <c r="E199" s="4">
        <v>1120</v>
      </c>
      <c r="F199" s="4">
        <v>975</v>
      </c>
      <c r="G199" s="4">
        <v>145</v>
      </c>
      <c r="H199" s="5">
        <f t="shared" si="8"/>
        <v>0.8705357142857143</v>
      </c>
      <c r="I199" s="10">
        <v>2.48</v>
      </c>
      <c r="J199" s="10">
        <v>2.45</v>
      </c>
      <c r="K199" s="10">
        <v>2.67</v>
      </c>
      <c r="L199" s="8">
        <v>1.1</v>
      </c>
      <c r="M199" s="8">
        <v>2</v>
      </c>
    </row>
    <row r="200" spans="1:13" ht="12.75">
      <c r="A200" s="2" t="s">
        <v>60</v>
      </c>
      <c r="B200" s="4">
        <v>9698</v>
      </c>
      <c r="C200" s="4">
        <v>21</v>
      </c>
      <c r="D200" s="28">
        <f t="shared" si="9"/>
        <v>0.0021653949267890285</v>
      </c>
      <c r="E200" s="4">
        <v>9516</v>
      </c>
      <c r="F200" s="4">
        <v>7751</v>
      </c>
      <c r="G200" s="4">
        <v>1765</v>
      </c>
      <c r="H200" s="5">
        <f t="shared" si="8"/>
        <v>0.8145229087852038</v>
      </c>
      <c r="I200" s="10">
        <v>2.97</v>
      </c>
      <c r="J200" s="10">
        <v>3.12</v>
      </c>
      <c r="K200" s="10">
        <v>2.32</v>
      </c>
      <c r="L200" s="8">
        <v>0.5</v>
      </c>
      <c r="M200" s="8">
        <v>1.8</v>
      </c>
    </row>
    <row r="201" spans="1:13" ht="12.75">
      <c r="A201" s="2" t="s">
        <v>61</v>
      </c>
      <c r="B201" s="4">
        <v>32</v>
      </c>
      <c r="C201" s="4">
        <v>25</v>
      </c>
      <c r="D201" s="28">
        <f t="shared" si="9"/>
        <v>0.78125</v>
      </c>
      <c r="E201" s="4">
        <v>6</v>
      </c>
      <c r="F201" s="4">
        <v>5</v>
      </c>
      <c r="G201" s="4">
        <v>1</v>
      </c>
      <c r="H201" s="5">
        <f t="shared" si="8"/>
        <v>0.8333333333333334</v>
      </c>
      <c r="I201" s="10">
        <v>2.17</v>
      </c>
      <c r="J201" s="10">
        <v>2.2</v>
      </c>
      <c r="K201" s="10">
        <v>2</v>
      </c>
      <c r="L201" s="8">
        <v>16.7</v>
      </c>
      <c r="M201" s="8">
        <v>0</v>
      </c>
    </row>
    <row r="202" spans="1:13" ht="12.75">
      <c r="A202" s="2" t="s">
        <v>62</v>
      </c>
      <c r="B202" s="4">
        <v>8057</v>
      </c>
      <c r="C202" s="4">
        <v>21</v>
      </c>
      <c r="D202" s="28">
        <f t="shared" si="9"/>
        <v>0.0026064291920069507</v>
      </c>
      <c r="E202" s="4">
        <v>7952</v>
      </c>
      <c r="F202" s="4">
        <v>7667</v>
      </c>
      <c r="G202" s="4">
        <v>285</v>
      </c>
      <c r="H202" s="5">
        <f t="shared" si="8"/>
        <v>0.9641599597585513</v>
      </c>
      <c r="I202" s="10">
        <v>3.25</v>
      </c>
      <c r="J202" s="10">
        <v>3.26</v>
      </c>
      <c r="K202" s="10">
        <v>2.84</v>
      </c>
      <c r="L202" s="8">
        <v>0.2</v>
      </c>
      <c r="M202" s="8">
        <v>2.1</v>
      </c>
    </row>
    <row r="203" spans="1:13" ht="12.75">
      <c r="A203" s="2" t="s">
        <v>64</v>
      </c>
      <c r="B203" s="4">
        <v>1723</v>
      </c>
      <c r="C203" s="4">
        <v>4</v>
      </c>
      <c r="D203" s="28">
        <f t="shared" si="9"/>
        <v>0.0023215322112594312</v>
      </c>
      <c r="E203" s="4">
        <v>1693</v>
      </c>
      <c r="F203" s="4">
        <v>1259</v>
      </c>
      <c r="G203" s="4">
        <v>434</v>
      </c>
      <c r="H203" s="5">
        <f t="shared" si="8"/>
        <v>0.7436503248670998</v>
      </c>
      <c r="I203" s="10">
        <v>3.1</v>
      </c>
      <c r="J203" s="10">
        <v>3.3</v>
      </c>
      <c r="K203" s="10">
        <v>2.52</v>
      </c>
      <c r="L203" s="8">
        <v>0.6</v>
      </c>
      <c r="M203" s="8">
        <v>1.8</v>
      </c>
    </row>
    <row r="204" spans="1:13" ht="12.75">
      <c r="A204" s="2" t="s">
        <v>66</v>
      </c>
      <c r="B204" s="4">
        <v>2251</v>
      </c>
      <c r="C204" s="4">
        <v>734</v>
      </c>
      <c r="D204" s="28">
        <f t="shared" si="9"/>
        <v>0.3260772989782319</v>
      </c>
      <c r="E204" s="4">
        <v>1445</v>
      </c>
      <c r="F204" s="4">
        <v>1080</v>
      </c>
      <c r="G204" s="4">
        <v>365</v>
      </c>
      <c r="H204" s="5">
        <f t="shared" si="8"/>
        <v>0.7474048442906575</v>
      </c>
      <c r="I204" s="10">
        <v>2.47</v>
      </c>
      <c r="J204" s="10">
        <v>2.43</v>
      </c>
      <c r="K204" s="10">
        <v>2.58</v>
      </c>
      <c r="L204" s="8">
        <v>1.4</v>
      </c>
      <c r="M204" s="8">
        <v>2.7</v>
      </c>
    </row>
    <row r="205" spans="1:13" ht="12.75">
      <c r="A205" s="2" t="s">
        <v>67</v>
      </c>
      <c r="B205" s="4">
        <v>1745</v>
      </c>
      <c r="C205" s="4">
        <v>1031</v>
      </c>
      <c r="D205" s="28">
        <f t="shared" si="9"/>
        <v>0.5908309455587393</v>
      </c>
      <c r="E205" s="4">
        <v>635</v>
      </c>
      <c r="F205" s="4">
        <v>461</v>
      </c>
      <c r="G205" s="4">
        <v>174</v>
      </c>
      <c r="H205" s="5">
        <f t="shared" si="8"/>
        <v>0.7259842519685039</v>
      </c>
      <c r="I205" s="10">
        <v>2.07</v>
      </c>
      <c r="J205" s="10">
        <v>2.02</v>
      </c>
      <c r="K205" s="10">
        <v>2.2</v>
      </c>
      <c r="L205" s="8">
        <v>3.2</v>
      </c>
      <c r="M205" s="8">
        <v>12.6</v>
      </c>
    </row>
    <row r="206" spans="1:13" ht="12.75">
      <c r="A206" s="2" t="s">
        <v>69</v>
      </c>
      <c r="B206" s="4">
        <v>4661</v>
      </c>
      <c r="C206" s="4">
        <v>12</v>
      </c>
      <c r="D206" s="28">
        <f t="shared" si="9"/>
        <v>0.0025745548165629693</v>
      </c>
      <c r="E206" s="4">
        <v>4578</v>
      </c>
      <c r="F206" s="4">
        <v>3898</v>
      </c>
      <c r="G206" s="4">
        <v>680</v>
      </c>
      <c r="H206" s="5">
        <f t="shared" si="8"/>
        <v>0.8514635211882918</v>
      </c>
      <c r="I206" s="10">
        <v>3.03</v>
      </c>
      <c r="J206" s="10">
        <v>3.13</v>
      </c>
      <c r="K206" s="10">
        <v>2.46</v>
      </c>
      <c r="L206" s="8">
        <v>0.5</v>
      </c>
      <c r="M206" s="8">
        <v>2.3</v>
      </c>
    </row>
    <row r="207" spans="1:13" ht="12.75">
      <c r="A207" s="2" t="s">
        <v>70</v>
      </c>
      <c r="B207" s="4">
        <v>744</v>
      </c>
      <c r="C207" s="4">
        <v>379</v>
      </c>
      <c r="D207" s="28">
        <f t="shared" si="9"/>
        <v>0.5094086021505376</v>
      </c>
      <c r="E207" s="4">
        <v>329</v>
      </c>
      <c r="F207" s="4">
        <v>269</v>
      </c>
      <c r="G207" s="4">
        <v>60</v>
      </c>
      <c r="H207" s="5">
        <f t="shared" si="8"/>
        <v>0.817629179331307</v>
      </c>
      <c r="I207" s="10">
        <v>2.3</v>
      </c>
      <c r="J207" s="10">
        <v>2.22</v>
      </c>
      <c r="K207" s="10">
        <v>2.63</v>
      </c>
      <c r="L207" s="8">
        <v>4.3</v>
      </c>
      <c r="M207" s="8">
        <v>18.9</v>
      </c>
    </row>
    <row r="208" spans="1:13" ht="12.75">
      <c r="A208" s="2" t="s">
        <v>73</v>
      </c>
      <c r="B208" s="4">
        <v>1668</v>
      </c>
      <c r="C208" s="4">
        <v>115</v>
      </c>
      <c r="D208" s="28">
        <f t="shared" si="9"/>
        <v>0.06894484412470024</v>
      </c>
      <c r="E208" s="4">
        <v>1510</v>
      </c>
      <c r="F208" s="4">
        <v>1328</v>
      </c>
      <c r="G208" s="4">
        <v>182</v>
      </c>
      <c r="H208" s="5">
        <f t="shared" si="8"/>
        <v>0.8794701986754967</v>
      </c>
      <c r="I208" s="10">
        <v>2.9</v>
      </c>
      <c r="J208" s="10">
        <v>2.93</v>
      </c>
      <c r="K208" s="10">
        <v>2.74</v>
      </c>
      <c r="L208" s="8">
        <v>1</v>
      </c>
      <c r="M208" s="8">
        <v>3.2</v>
      </c>
    </row>
    <row r="209" spans="1:13" ht="12.75">
      <c r="A209" s="2" t="s">
        <v>74</v>
      </c>
      <c r="B209" s="4">
        <v>7086</v>
      </c>
      <c r="C209" s="4">
        <v>16</v>
      </c>
      <c r="D209" s="28">
        <f t="shared" si="9"/>
        <v>0.0022579734688117415</v>
      </c>
      <c r="E209" s="4">
        <v>6967</v>
      </c>
      <c r="F209" s="4">
        <v>5950</v>
      </c>
      <c r="G209" s="4">
        <v>1017</v>
      </c>
      <c r="H209" s="5">
        <f t="shared" si="8"/>
        <v>0.8540261231520023</v>
      </c>
      <c r="I209" s="10">
        <v>2.9</v>
      </c>
      <c r="J209" s="10">
        <v>2.99</v>
      </c>
      <c r="K209" s="10">
        <v>2.4</v>
      </c>
      <c r="L209" s="8">
        <v>0.4</v>
      </c>
      <c r="M209" s="8">
        <v>2</v>
      </c>
    </row>
    <row r="210" spans="1:13" ht="12.75">
      <c r="A210" s="2" t="s">
        <v>76</v>
      </c>
      <c r="B210" s="4">
        <v>7760</v>
      </c>
      <c r="C210" s="4">
        <v>82</v>
      </c>
      <c r="D210" s="28">
        <f t="shared" si="9"/>
        <v>0.010567010309278351</v>
      </c>
      <c r="E210" s="4">
        <v>7493</v>
      </c>
      <c r="F210" s="4">
        <v>4992</v>
      </c>
      <c r="G210" s="4">
        <v>2501</v>
      </c>
      <c r="H210" s="5">
        <f t="shared" si="8"/>
        <v>0.6662218070198852</v>
      </c>
      <c r="I210" s="10">
        <v>2.71</v>
      </c>
      <c r="J210" s="10">
        <v>3</v>
      </c>
      <c r="K210" s="10">
        <v>2.14</v>
      </c>
      <c r="L210" s="8">
        <v>1.6</v>
      </c>
      <c r="M210" s="8">
        <v>1.1</v>
      </c>
    </row>
    <row r="211" spans="1:13" ht="12.75">
      <c r="A211" s="2" t="s">
        <v>77</v>
      </c>
      <c r="B211" s="4">
        <v>2465</v>
      </c>
      <c r="C211" s="4">
        <v>705</v>
      </c>
      <c r="D211" s="28">
        <f t="shared" si="9"/>
        <v>0.28600405679513186</v>
      </c>
      <c r="E211" s="4">
        <v>1660</v>
      </c>
      <c r="F211" s="4">
        <v>1367</v>
      </c>
      <c r="G211" s="4">
        <v>293</v>
      </c>
      <c r="H211" s="5">
        <f t="shared" si="8"/>
        <v>0.8234939759036145</v>
      </c>
      <c r="I211" s="10">
        <v>2.57</v>
      </c>
      <c r="J211" s="10">
        <v>2.53</v>
      </c>
      <c r="K211" s="10">
        <v>2.77</v>
      </c>
      <c r="L211" s="8">
        <v>1.4</v>
      </c>
      <c r="M211" s="8">
        <v>3.9</v>
      </c>
    </row>
    <row r="212" spans="1:13" ht="12.75">
      <c r="A212" s="2" t="s">
        <v>79</v>
      </c>
      <c r="B212" s="4">
        <v>1827</v>
      </c>
      <c r="C212" s="4">
        <v>18</v>
      </c>
      <c r="D212" s="28">
        <f t="shared" si="9"/>
        <v>0.009852216748768473</v>
      </c>
      <c r="E212" s="4">
        <v>1787</v>
      </c>
      <c r="F212" s="4">
        <v>1689</v>
      </c>
      <c r="G212" s="4">
        <v>98</v>
      </c>
      <c r="H212" s="5">
        <f t="shared" si="8"/>
        <v>0.9451594851706772</v>
      </c>
      <c r="I212" s="10">
        <v>3.2</v>
      </c>
      <c r="J212" s="10">
        <v>3.21</v>
      </c>
      <c r="K212" s="10">
        <v>3.01</v>
      </c>
      <c r="L212" s="8">
        <v>0.5</v>
      </c>
      <c r="M212" s="8">
        <v>1</v>
      </c>
    </row>
    <row r="213" spans="1:13" ht="12.75">
      <c r="A213" s="2" t="s">
        <v>81</v>
      </c>
      <c r="B213" s="4">
        <v>637</v>
      </c>
      <c r="C213" s="4">
        <v>35</v>
      </c>
      <c r="D213" s="28">
        <f t="shared" si="9"/>
        <v>0.054945054945054944</v>
      </c>
      <c r="E213" s="4">
        <v>554</v>
      </c>
      <c r="F213" s="4">
        <v>417</v>
      </c>
      <c r="G213" s="4">
        <v>137</v>
      </c>
      <c r="H213" s="5">
        <f t="shared" si="8"/>
        <v>0.7527075812274369</v>
      </c>
      <c r="I213" s="10">
        <v>2.54</v>
      </c>
      <c r="J213" s="10">
        <v>2.58</v>
      </c>
      <c r="K213" s="10">
        <v>2.42</v>
      </c>
      <c r="L213" s="8">
        <v>2.6</v>
      </c>
      <c r="M213" s="8">
        <v>6.2</v>
      </c>
    </row>
    <row r="214" spans="1:13" ht="12.75">
      <c r="A214" s="2" t="s">
        <v>82</v>
      </c>
      <c r="B214" s="4">
        <v>554</v>
      </c>
      <c r="C214" s="4">
        <v>32</v>
      </c>
      <c r="D214" s="28">
        <f t="shared" si="9"/>
        <v>0.05776173285198556</v>
      </c>
      <c r="E214" s="4">
        <v>512</v>
      </c>
      <c r="F214" s="4">
        <v>488</v>
      </c>
      <c r="G214" s="4">
        <v>24</v>
      </c>
      <c r="H214" s="5">
        <f t="shared" si="8"/>
        <v>0.953125</v>
      </c>
      <c r="I214" s="10">
        <v>2.71</v>
      </c>
      <c r="J214" s="10">
        <v>2.73</v>
      </c>
      <c r="K214" s="10">
        <v>2.42</v>
      </c>
      <c r="L214" s="8">
        <v>1</v>
      </c>
      <c r="M214" s="8">
        <v>4</v>
      </c>
    </row>
    <row r="215" spans="1:13" ht="12.75">
      <c r="A215" s="2" t="s">
        <v>84</v>
      </c>
      <c r="B215" s="4">
        <v>3493</v>
      </c>
      <c r="C215" s="4">
        <v>9</v>
      </c>
      <c r="D215" s="28">
        <f t="shared" si="9"/>
        <v>0.002576581734898368</v>
      </c>
      <c r="E215" s="4">
        <v>3435</v>
      </c>
      <c r="F215" s="4">
        <v>3219</v>
      </c>
      <c r="G215" s="4">
        <v>216</v>
      </c>
      <c r="H215" s="5">
        <f t="shared" si="8"/>
        <v>0.9371179039301311</v>
      </c>
      <c r="I215" s="10">
        <v>3.15</v>
      </c>
      <c r="J215" s="10">
        <v>3.16</v>
      </c>
      <c r="K215" s="10">
        <v>2.9</v>
      </c>
      <c r="L215" s="8">
        <v>0.4</v>
      </c>
      <c r="M215" s="8">
        <v>2.3</v>
      </c>
    </row>
    <row r="216" spans="1:13" ht="12.75">
      <c r="A216" s="2" t="s">
        <v>86</v>
      </c>
      <c r="B216" s="4">
        <v>5170</v>
      </c>
      <c r="C216" s="4">
        <v>23</v>
      </c>
      <c r="D216" s="28">
        <f t="shared" si="9"/>
        <v>0.004448742746615087</v>
      </c>
      <c r="E216" s="4">
        <v>5041</v>
      </c>
      <c r="F216" s="4">
        <v>4168</v>
      </c>
      <c r="G216" s="4">
        <v>873</v>
      </c>
      <c r="H216" s="5">
        <f t="shared" si="8"/>
        <v>0.8268200753818686</v>
      </c>
      <c r="I216" s="10">
        <v>3.26</v>
      </c>
      <c r="J216" s="10">
        <v>3.36</v>
      </c>
      <c r="K216" s="10">
        <v>2.78</v>
      </c>
      <c r="L216" s="8">
        <v>0.6</v>
      </c>
      <c r="M216" s="8">
        <v>2.7</v>
      </c>
    </row>
    <row r="217" spans="1:13" ht="12.75">
      <c r="A217" s="2" t="s">
        <v>87</v>
      </c>
      <c r="B217" s="4">
        <v>3157</v>
      </c>
      <c r="C217" s="4">
        <v>2976</v>
      </c>
      <c r="D217" s="28">
        <f t="shared" si="9"/>
        <v>0.9426670890085525</v>
      </c>
      <c r="E217" s="4">
        <v>138</v>
      </c>
      <c r="F217" s="4">
        <v>111</v>
      </c>
      <c r="G217" s="4">
        <v>27</v>
      </c>
      <c r="H217" s="5">
        <f t="shared" si="8"/>
        <v>0.8043478260869565</v>
      </c>
      <c r="I217" s="10">
        <v>2.2</v>
      </c>
      <c r="J217" s="10">
        <v>2.14</v>
      </c>
      <c r="K217" s="10">
        <v>2.41</v>
      </c>
      <c r="L217" s="8">
        <v>9</v>
      </c>
      <c r="M217" s="8">
        <v>15.6</v>
      </c>
    </row>
    <row r="218" spans="1:13" ht="12.75">
      <c r="A218" s="2" t="s">
        <v>88</v>
      </c>
      <c r="B218" s="4">
        <v>625</v>
      </c>
      <c r="C218" s="4">
        <v>448</v>
      </c>
      <c r="D218" s="28">
        <f t="shared" si="9"/>
        <v>0.7168</v>
      </c>
      <c r="E218" s="4">
        <v>138</v>
      </c>
      <c r="F218" s="4">
        <v>78</v>
      </c>
      <c r="G218" s="4">
        <v>60</v>
      </c>
      <c r="H218" s="5">
        <f t="shared" si="8"/>
        <v>0.5652173913043478</v>
      </c>
      <c r="I218" s="10">
        <v>2.09</v>
      </c>
      <c r="J218" s="10">
        <v>2.18</v>
      </c>
      <c r="K218" s="10">
        <v>1.98</v>
      </c>
      <c r="L218" s="8">
        <v>3.7</v>
      </c>
      <c r="M218" s="8">
        <v>4.8</v>
      </c>
    </row>
    <row r="219" spans="1:13" ht="12.75">
      <c r="A219" s="2" t="s">
        <v>89</v>
      </c>
      <c r="B219" s="4">
        <v>1521</v>
      </c>
      <c r="C219" s="4">
        <v>181</v>
      </c>
      <c r="D219" s="28">
        <f t="shared" si="9"/>
        <v>0.11900065746219593</v>
      </c>
      <c r="E219" s="4">
        <v>1260</v>
      </c>
      <c r="F219" s="4">
        <v>879</v>
      </c>
      <c r="G219" s="4">
        <v>381</v>
      </c>
      <c r="H219" s="5">
        <f t="shared" si="8"/>
        <v>0.6976190476190476</v>
      </c>
      <c r="I219" s="10">
        <v>2.88</v>
      </c>
      <c r="J219" s="10">
        <v>2.75</v>
      </c>
      <c r="K219" s="10">
        <v>3.19</v>
      </c>
      <c r="L219" s="8">
        <v>1.8</v>
      </c>
      <c r="M219" s="8">
        <v>2.3</v>
      </c>
    </row>
    <row r="220" spans="1:13" ht="12.75">
      <c r="A220" s="2" t="s">
        <v>92</v>
      </c>
      <c r="B220" s="4">
        <v>3310</v>
      </c>
      <c r="C220" s="4">
        <v>41</v>
      </c>
      <c r="D220" s="28">
        <f t="shared" si="9"/>
        <v>0.012386706948640483</v>
      </c>
      <c r="E220" s="4">
        <v>3225</v>
      </c>
      <c r="F220" s="4">
        <v>2961</v>
      </c>
      <c r="G220" s="4">
        <v>264</v>
      </c>
      <c r="H220" s="5">
        <f t="shared" si="8"/>
        <v>0.9181395348837209</v>
      </c>
      <c r="I220" s="10">
        <v>2.96</v>
      </c>
      <c r="J220" s="10">
        <v>3.01</v>
      </c>
      <c r="K220" s="10">
        <v>2.36</v>
      </c>
      <c r="L220" s="8">
        <v>0.4</v>
      </c>
      <c r="M220" s="8">
        <v>2.6</v>
      </c>
    </row>
    <row r="221" spans="1:13" ht="12.75">
      <c r="A221" s="2" t="s">
        <v>98</v>
      </c>
      <c r="B221" s="4">
        <v>305</v>
      </c>
      <c r="C221" s="4">
        <v>134</v>
      </c>
      <c r="D221" s="28">
        <f t="shared" si="9"/>
        <v>0.43934426229508194</v>
      </c>
      <c r="E221" s="4">
        <v>161</v>
      </c>
      <c r="F221" s="4">
        <v>143</v>
      </c>
      <c r="G221" s="4">
        <v>18</v>
      </c>
      <c r="H221" s="5">
        <f t="shared" si="8"/>
        <v>0.8881987577639752</v>
      </c>
      <c r="I221" s="10">
        <v>2.07</v>
      </c>
      <c r="J221" s="10">
        <v>2.13</v>
      </c>
      <c r="K221" s="10">
        <v>1.56</v>
      </c>
      <c r="L221" s="8">
        <v>3.4</v>
      </c>
      <c r="M221" s="8">
        <v>0</v>
      </c>
    </row>
    <row r="222" spans="1:13" ht="12.75">
      <c r="A222" s="2" t="s">
        <v>102</v>
      </c>
      <c r="B222" s="4">
        <v>945</v>
      </c>
      <c r="C222" s="4">
        <v>12</v>
      </c>
      <c r="D222" s="28">
        <f t="shared" si="9"/>
        <v>0.012698412698412698</v>
      </c>
      <c r="E222" s="4">
        <v>856</v>
      </c>
      <c r="F222" s="4">
        <v>675</v>
      </c>
      <c r="G222" s="4">
        <v>181</v>
      </c>
      <c r="H222" s="5">
        <f t="shared" si="8"/>
        <v>0.7885514018691588</v>
      </c>
      <c r="I222" s="10">
        <v>3.53</v>
      </c>
      <c r="J222" s="10">
        <v>3.33</v>
      </c>
      <c r="K222" s="10">
        <v>4.29</v>
      </c>
      <c r="L222" s="8">
        <v>2.2</v>
      </c>
      <c r="M222" s="8">
        <v>8.1</v>
      </c>
    </row>
    <row r="223" spans="1:13" ht="12.75">
      <c r="A223" s="2" t="s">
        <v>107</v>
      </c>
      <c r="B223" s="4">
        <v>519</v>
      </c>
      <c r="C223" s="4">
        <v>4</v>
      </c>
      <c r="D223" s="28">
        <f t="shared" si="9"/>
        <v>0.007707129094412331</v>
      </c>
      <c r="E223" s="4">
        <v>509</v>
      </c>
      <c r="F223" s="4">
        <v>457</v>
      </c>
      <c r="G223" s="4">
        <v>52</v>
      </c>
      <c r="H223" s="5">
        <f t="shared" si="8"/>
        <v>0.8978388998035364</v>
      </c>
      <c r="I223" s="10">
        <v>3.04</v>
      </c>
      <c r="J223" s="10">
        <v>3.16</v>
      </c>
      <c r="K223" s="10">
        <v>1.96</v>
      </c>
      <c r="L223" s="8">
        <v>0.7</v>
      </c>
      <c r="M223" s="8">
        <v>0</v>
      </c>
    </row>
    <row r="224" spans="1:13" ht="12.75">
      <c r="A224" s="2" t="s">
        <v>108</v>
      </c>
      <c r="B224" s="4">
        <v>4644</v>
      </c>
      <c r="C224" s="4">
        <v>14</v>
      </c>
      <c r="D224" s="28">
        <f t="shared" si="9"/>
        <v>0.0030146425495262705</v>
      </c>
      <c r="E224" s="4">
        <v>4499</v>
      </c>
      <c r="F224" s="4">
        <v>3524</v>
      </c>
      <c r="G224" s="4">
        <v>975</v>
      </c>
      <c r="H224" s="5">
        <f t="shared" si="8"/>
        <v>0.7832851744832184</v>
      </c>
      <c r="I224" s="10">
        <v>2.89</v>
      </c>
      <c r="J224" s="10">
        <v>3.12</v>
      </c>
      <c r="K224" s="10">
        <v>2.05</v>
      </c>
      <c r="L224" s="8">
        <v>0.8</v>
      </c>
      <c r="M224" s="8">
        <v>3.5</v>
      </c>
    </row>
    <row r="225" spans="1:13" ht="12.75">
      <c r="A225" s="2" t="s">
        <v>109</v>
      </c>
      <c r="B225" s="4">
        <v>1075</v>
      </c>
      <c r="C225" s="4">
        <v>237</v>
      </c>
      <c r="D225" s="28">
        <f t="shared" si="9"/>
        <v>0.22046511627906976</v>
      </c>
      <c r="E225" s="4">
        <v>776</v>
      </c>
      <c r="F225" s="4">
        <v>428</v>
      </c>
      <c r="G225" s="4">
        <v>348</v>
      </c>
      <c r="H225" s="5">
        <f t="shared" si="8"/>
        <v>0.5515463917525774</v>
      </c>
      <c r="I225" s="10">
        <v>2.42</v>
      </c>
      <c r="J225" s="10">
        <v>2.25</v>
      </c>
      <c r="K225" s="10">
        <v>2.63</v>
      </c>
      <c r="L225" s="8">
        <v>1.6</v>
      </c>
      <c r="M225" s="8">
        <v>5.9</v>
      </c>
    </row>
    <row r="226" spans="1:13" ht="12.75">
      <c r="A226" s="2" t="s">
        <v>110</v>
      </c>
      <c r="B226" s="4">
        <v>1283</v>
      </c>
      <c r="C226" s="4">
        <v>458</v>
      </c>
      <c r="D226" s="28">
        <f t="shared" si="9"/>
        <v>0.35697583787996884</v>
      </c>
      <c r="E226" s="4">
        <v>750</v>
      </c>
      <c r="F226" s="4">
        <v>573</v>
      </c>
      <c r="G226" s="4">
        <v>177</v>
      </c>
      <c r="H226" s="5">
        <f t="shared" si="8"/>
        <v>0.764</v>
      </c>
      <c r="I226" s="10">
        <v>2.24</v>
      </c>
      <c r="J226" s="10">
        <v>2.23</v>
      </c>
      <c r="K226" s="10">
        <v>2.26</v>
      </c>
      <c r="L226" s="8">
        <v>0.5</v>
      </c>
      <c r="M226" s="8">
        <v>16.5</v>
      </c>
    </row>
    <row r="227" spans="1:13" ht="12.75">
      <c r="A227" s="2" t="s">
        <v>112</v>
      </c>
      <c r="B227" s="4">
        <v>1049</v>
      </c>
      <c r="C227" s="4">
        <v>1</v>
      </c>
      <c r="D227" s="28">
        <f t="shared" si="9"/>
        <v>0.0009532888465204957</v>
      </c>
      <c r="E227" s="4">
        <v>1014</v>
      </c>
      <c r="F227" s="4">
        <v>856</v>
      </c>
      <c r="G227" s="4">
        <v>158</v>
      </c>
      <c r="H227" s="5">
        <f t="shared" si="8"/>
        <v>0.8441814595660749</v>
      </c>
      <c r="I227" s="10">
        <v>2.55</v>
      </c>
      <c r="J227" s="10">
        <v>2.63</v>
      </c>
      <c r="K227" s="10">
        <v>2.07</v>
      </c>
      <c r="L227" s="8">
        <v>0.3</v>
      </c>
      <c r="M227" s="8">
        <v>4.8</v>
      </c>
    </row>
    <row r="228" spans="1:13" ht="12.75">
      <c r="A228" s="2" t="s">
        <v>113</v>
      </c>
      <c r="B228" s="4">
        <v>6875</v>
      </c>
      <c r="C228" s="4">
        <v>1685</v>
      </c>
      <c r="D228" s="28">
        <f t="shared" si="9"/>
        <v>0.24509090909090908</v>
      </c>
      <c r="E228" s="4">
        <v>4877</v>
      </c>
      <c r="F228" s="4">
        <v>3426</v>
      </c>
      <c r="G228" s="4">
        <v>1451</v>
      </c>
      <c r="H228" s="5">
        <f t="shared" si="8"/>
        <v>0.7024810334221858</v>
      </c>
      <c r="I228" s="10">
        <v>2.48</v>
      </c>
      <c r="J228" s="10">
        <v>2.43</v>
      </c>
      <c r="K228" s="10">
        <v>2.58</v>
      </c>
      <c r="L228" s="8">
        <v>1.2</v>
      </c>
      <c r="M228" s="8">
        <v>4.4</v>
      </c>
    </row>
    <row r="229" spans="1:13" ht="12.75">
      <c r="A229" s="2" t="s">
        <v>116</v>
      </c>
      <c r="B229" s="4">
        <v>7153</v>
      </c>
      <c r="C229" s="4">
        <v>40</v>
      </c>
      <c r="D229" s="28">
        <f t="shared" si="9"/>
        <v>0.005592059275828324</v>
      </c>
      <c r="E229" s="4">
        <v>7006</v>
      </c>
      <c r="F229" s="4">
        <v>5778</v>
      </c>
      <c r="G229" s="4">
        <v>1228</v>
      </c>
      <c r="H229" s="5">
        <f t="shared" si="8"/>
        <v>0.8247216671424493</v>
      </c>
      <c r="I229" s="10">
        <v>2.85</v>
      </c>
      <c r="J229" s="10">
        <v>3</v>
      </c>
      <c r="K229" s="10">
        <v>2.13</v>
      </c>
      <c r="L229" s="8">
        <v>0.3</v>
      </c>
      <c r="M229" s="8">
        <v>4.3</v>
      </c>
    </row>
    <row r="230" spans="1:13" ht="12.75">
      <c r="A230" s="2" t="s">
        <v>117</v>
      </c>
      <c r="B230" s="4">
        <v>501</v>
      </c>
      <c r="C230" s="4">
        <v>6</v>
      </c>
      <c r="D230" s="28">
        <f t="shared" si="9"/>
        <v>0.011976047904191617</v>
      </c>
      <c r="E230" s="4">
        <v>484</v>
      </c>
      <c r="F230" s="4">
        <v>442</v>
      </c>
      <c r="G230" s="4">
        <v>42</v>
      </c>
      <c r="H230" s="5">
        <f aca="true" t="shared" si="10" ref="H230:H293">+F230/(F230+G230)</f>
        <v>0.9132231404958677</v>
      </c>
      <c r="I230" s="10">
        <v>2.99</v>
      </c>
      <c r="J230" s="10">
        <v>3.1</v>
      </c>
      <c r="K230" s="10">
        <v>1.86</v>
      </c>
      <c r="L230" s="8">
        <v>0.9</v>
      </c>
      <c r="M230" s="8">
        <v>2.3</v>
      </c>
    </row>
    <row r="231" spans="1:13" ht="12.75">
      <c r="A231" s="2" t="s">
        <v>125</v>
      </c>
      <c r="B231" s="4">
        <v>9157</v>
      </c>
      <c r="C231" s="4">
        <v>25</v>
      </c>
      <c r="D231" s="28">
        <f t="shared" si="9"/>
        <v>0.002730151796439882</v>
      </c>
      <c r="E231" s="4">
        <v>9019</v>
      </c>
      <c r="F231" s="4">
        <v>7149</v>
      </c>
      <c r="G231" s="4">
        <v>1870</v>
      </c>
      <c r="H231" s="5">
        <f t="shared" si="10"/>
        <v>0.7926599401263998</v>
      </c>
      <c r="I231" s="10">
        <v>3.04</v>
      </c>
      <c r="J231" s="10">
        <v>3.25</v>
      </c>
      <c r="K231" s="10">
        <v>2.24</v>
      </c>
      <c r="L231" s="8">
        <v>0.3</v>
      </c>
      <c r="M231" s="8">
        <v>2.2</v>
      </c>
    </row>
    <row r="232" spans="1:13" ht="12.75">
      <c r="A232" s="2" t="s">
        <v>126</v>
      </c>
      <c r="B232" s="4">
        <v>5418</v>
      </c>
      <c r="C232" s="4">
        <v>13</v>
      </c>
      <c r="D232" s="28">
        <f t="shared" si="9"/>
        <v>0.002399409376153562</v>
      </c>
      <c r="E232" s="4">
        <v>5316</v>
      </c>
      <c r="F232" s="4">
        <v>4551</v>
      </c>
      <c r="G232" s="4">
        <v>765</v>
      </c>
      <c r="H232" s="5">
        <f t="shared" si="10"/>
        <v>0.8560948081264108</v>
      </c>
      <c r="I232" s="10">
        <v>3.19</v>
      </c>
      <c r="J232" s="10">
        <v>3.31</v>
      </c>
      <c r="K232" s="10">
        <v>2.5</v>
      </c>
      <c r="L232" s="8">
        <v>0.4</v>
      </c>
      <c r="M232" s="8">
        <v>1.7</v>
      </c>
    </row>
    <row r="233" spans="1:13" ht="12.75">
      <c r="A233" s="2" t="s">
        <v>127</v>
      </c>
      <c r="B233" s="4">
        <v>560</v>
      </c>
      <c r="C233" s="4">
        <v>12</v>
      </c>
      <c r="D233" s="28">
        <f t="shared" si="9"/>
        <v>0.02142857142857143</v>
      </c>
      <c r="E233" s="4">
        <v>539</v>
      </c>
      <c r="F233" s="4">
        <v>523</v>
      </c>
      <c r="G233" s="4">
        <v>16</v>
      </c>
      <c r="H233" s="5">
        <f t="shared" si="10"/>
        <v>0.9703153988868275</v>
      </c>
      <c r="I233" s="10">
        <v>2.78</v>
      </c>
      <c r="J233" s="10">
        <v>2.79</v>
      </c>
      <c r="K233" s="10">
        <v>2.38</v>
      </c>
      <c r="L233" s="8">
        <v>0.4</v>
      </c>
      <c r="M233" s="8">
        <v>0</v>
      </c>
    </row>
    <row r="234" spans="1:13" ht="12.75">
      <c r="A234" s="2" t="s">
        <v>128</v>
      </c>
      <c r="B234" s="4">
        <v>7273</v>
      </c>
      <c r="C234" s="4">
        <v>47</v>
      </c>
      <c r="D234" s="28">
        <f t="shared" si="9"/>
        <v>0.00646225766533755</v>
      </c>
      <c r="E234" s="4">
        <v>7052</v>
      </c>
      <c r="F234" s="4">
        <v>5737</v>
      </c>
      <c r="G234" s="4">
        <v>1315</v>
      </c>
      <c r="H234" s="5">
        <f t="shared" si="10"/>
        <v>0.8135280771412365</v>
      </c>
      <c r="I234" s="10">
        <v>2.59</v>
      </c>
      <c r="J234" s="10">
        <v>2.72</v>
      </c>
      <c r="K234" s="10">
        <v>2.02</v>
      </c>
      <c r="L234" s="8">
        <v>0.7</v>
      </c>
      <c r="M234" s="8">
        <v>3.7</v>
      </c>
    </row>
    <row r="235" spans="1:13" ht="12.75">
      <c r="A235" s="2" t="s">
        <v>129</v>
      </c>
      <c r="B235" s="4">
        <v>10028</v>
      </c>
      <c r="C235" s="4">
        <v>24</v>
      </c>
      <c r="D235" s="28">
        <f t="shared" si="9"/>
        <v>0.0023932987634623054</v>
      </c>
      <c r="E235" s="4">
        <v>9731</v>
      </c>
      <c r="F235" s="4">
        <v>6830</v>
      </c>
      <c r="G235" s="4">
        <v>2901</v>
      </c>
      <c r="H235" s="5">
        <f t="shared" si="10"/>
        <v>0.7018805878121468</v>
      </c>
      <c r="I235" s="10">
        <v>3.06</v>
      </c>
      <c r="J235" s="10">
        <v>3</v>
      </c>
      <c r="K235" s="10">
        <v>3.19</v>
      </c>
      <c r="L235" s="8">
        <v>0.7</v>
      </c>
      <c r="M235" s="8">
        <v>3.7</v>
      </c>
    </row>
    <row r="236" spans="1:13" ht="12.75">
      <c r="A236" s="2" t="s">
        <v>132</v>
      </c>
      <c r="B236" s="4">
        <v>1031</v>
      </c>
      <c r="C236" s="4">
        <v>0</v>
      </c>
      <c r="D236" s="28">
        <f t="shared" si="9"/>
        <v>0</v>
      </c>
      <c r="E236" s="4">
        <v>1007</v>
      </c>
      <c r="F236" s="4">
        <v>814</v>
      </c>
      <c r="G236" s="4">
        <v>193</v>
      </c>
      <c r="H236" s="5">
        <f t="shared" si="10"/>
        <v>0.8083416087388282</v>
      </c>
      <c r="I236" s="10">
        <v>3.04</v>
      </c>
      <c r="J236" s="10">
        <v>3.21</v>
      </c>
      <c r="K236" s="10">
        <v>2.29</v>
      </c>
      <c r="L236" s="8">
        <v>1.3</v>
      </c>
      <c r="M236" s="8">
        <v>2.5</v>
      </c>
    </row>
    <row r="237" spans="1:13" ht="12.75">
      <c r="A237" s="2" t="s">
        <v>133</v>
      </c>
      <c r="B237" s="4">
        <v>7026</v>
      </c>
      <c r="C237" s="4">
        <v>15</v>
      </c>
      <c r="D237" s="28">
        <f aca="true" t="shared" si="11" ref="D237:D300">C237/B237</f>
        <v>0.002134927412467976</v>
      </c>
      <c r="E237" s="4">
        <v>6868</v>
      </c>
      <c r="F237" s="4">
        <v>5084</v>
      </c>
      <c r="G237" s="4">
        <v>1784</v>
      </c>
      <c r="H237" s="5">
        <f t="shared" si="10"/>
        <v>0.7402446126965637</v>
      </c>
      <c r="I237" s="10">
        <v>2.97</v>
      </c>
      <c r="J237" s="10">
        <v>3.21</v>
      </c>
      <c r="K237" s="10">
        <v>2.3</v>
      </c>
      <c r="L237" s="8">
        <v>0.4</v>
      </c>
      <c r="M237" s="8">
        <v>4</v>
      </c>
    </row>
    <row r="238" spans="1:13" ht="12.75">
      <c r="A238" s="2" t="s">
        <v>134</v>
      </c>
      <c r="B238" s="4">
        <v>1784</v>
      </c>
      <c r="C238" s="4">
        <v>1</v>
      </c>
      <c r="D238" s="28">
        <f t="shared" si="11"/>
        <v>0.0005605381165919282</v>
      </c>
      <c r="E238" s="4">
        <v>1755</v>
      </c>
      <c r="F238" s="4">
        <v>1536</v>
      </c>
      <c r="G238" s="4">
        <v>219</v>
      </c>
      <c r="H238" s="5">
        <f t="shared" si="10"/>
        <v>0.8752136752136752</v>
      </c>
      <c r="I238" s="10">
        <v>3.21</v>
      </c>
      <c r="J238" s="10">
        <v>3.3</v>
      </c>
      <c r="K238" s="10">
        <v>2.6</v>
      </c>
      <c r="L238" s="8">
        <v>0.6</v>
      </c>
      <c r="M238" s="8">
        <v>1.8</v>
      </c>
    </row>
    <row r="239" spans="1:13" ht="12.75">
      <c r="A239" s="2" t="s">
        <v>135</v>
      </c>
      <c r="B239" s="4">
        <v>959</v>
      </c>
      <c r="C239" s="4">
        <v>262</v>
      </c>
      <c r="D239" s="28">
        <f t="shared" si="11"/>
        <v>0.2732012513034411</v>
      </c>
      <c r="E239" s="4">
        <v>605</v>
      </c>
      <c r="F239" s="4">
        <v>510</v>
      </c>
      <c r="G239" s="4">
        <v>95</v>
      </c>
      <c r="H239" s="5">
        <f t="shared" si="10"/>
        <v>0.8429752066115702</v>
      </c>
      <c r="I239" s="10">
        <v>2.41</v>
      </c>
      <c r="J239" s="10">
        <v>2.42</v>
      </c>
      <c r="K239" s="10">
        <v>2.35</v>
      </c>
      <c r="L239" s="8">
        <v>1.7</v>
      </c>
      <c r="M239" s="8">
        <v>15.9</v>
      </c>
    </row>
    <row r="240" spans="1:13" ht="12.75">
      <c r="A240" s="2" t="s">
        <v>138</v>
      </c>
      <c r="B240" s="4">
        <v>5574</v>
      </c>
      <c r="C240" s="4">
        <v>26</v>
      </c>
      <c r="D240" s="28">
        <f t="shared" si="11"/>
        <v>0.0046645138141370645</v>
      </c>
      <c r="E240" s="4">
        <v>5480</v>
      </c>
      <c r="F240" s="4">
        <v>4376</v>
      </c>
      <c r="G240" s="4">
        <v>1104</v>
      </c>
      <c r="H240" s="5">
        <f t="shared" si="10"/>
        <v>0.7985401459854015</v>
      </c>
      <c r="I240" s="10">
        <v>2.86</v>
      </c>
      <c r="J240" s="10">
        <v>3.12</v>
      </c>
      <c r="K240" s="10">
        <v>1.84</v>
      </c>
      <c r="L240" s="8">
        <v>0.3</v>
      </c>
      <c r="M240" s="8">
        <v>2.1</v>
      </c>
    </row>
    <row r="241" spans="1:13" ht="12.75">
      <c r="A241" s="2" t="s">
        <v>140</v>
      </c>
      <c r="B241" s="4">
        <v>3509</v>
      </c>
      <c r="C241" s="4">
        <v>13</v>
      </c>
      <c r="D241" s="28">
        <f t="shared" si="11"/>
        <v>0.0037047591906526076</v>
      </c>
      <c r="E241" s="4">
        <v>3419</v>
      </c>
      <c r="F241" s="4">
        <v>2689</v>
      </c>
      <c r="G241" s="4">
        <v>730</v>
      </c>
      <c r="H241" s="5">
        <f t="shared" si="10"/>
        <v>0.7864872769815736</v>
      </c>
      <c r="I241" s="10">
        <v>2.98</v>
      </c>
      <c r="J241" s="10">
        <v>3.17</v>
      </c>
      <c r="K241" s="10">
        <v>2.25</v>
      </c>
      <c r="L241" s="8">
        <v>0.5</v>
      </c>
      <c r="M241" s="8">
        <v>2.7</v>
      </c>
    </row>
    <row r="242" spans="1:13" ht="12.75">
      <c r="A242" s="2" t="s">
        <v>141</v>
      </c>
      <c r="B242" s="4">
        <v>6949</v>
      </c>
      <c r="C242" s="4">
        <v>33</v>
      </c>
      <c r="D242" s="28">
        <f t="shared" si="11"/>
        <v>0.0047488847316160595</v>
      </c>
      <c r="E242" s="4">
        <v>6700</v>
      </c>
      <c r="F242" s="4">
        <v>4973</v>
      </c>
      <c r="G242" s="4">
        <v>1727</v>
      </c>
      <c r="H242" s="5">
        <f t="shared" si="10"/>
        <v>0.7422388059701492</v>
      </c>
      <c r="I242" s="10">
        <v>2.86</v>
      </c>
      <c r="J242" s="10">
        <v>3.15</v>
      </c>
      <c r="K242" s="10">
        <v>2.05</v>
      </c>
      <c r="L242" s="8">
        <v>0.7</v>
      </c>
      <c r="M242" s="8">
        <v>5</v>
      </c>
    </row>
    <row r="243" spans="1:13" ht="12.75">
      <c r="A243" s="2" t="s">
        <v>145</v>
      </c>
      <c r="B243" s="4">
        <v>686</v>
      </c>
      <c r="C243" s="4">
        <v>207</v>
      </c>
      <c r="D243" s="28">
        <f t="shared" si="11"/>
        <v>0.30174927113702626</v>
      </c>
      <c r="E243" s="4">
        <v>452</v>
      </c>
      <c r="F243" s="4">
        <v>389</v>
      </c>
      <c r="G243" s="4">
        <v>63</v>
      </c>
      <c r="H243" s="5">
        <f t="shared" si="10"/>
        <v>0.8606194690265486</v>
      </c>
      <c r="I243" s="10">
        <v>2.61</v>
      </c>
      <c r="J243" s="10">
        <v>2.62</v>
      </c>
      <c r="K243" s="10">
        <v>2.52</v>
      </c>
      <c r="L243" s="8">
        <v>1.5</v>
      </c>
      <c r="M243" s="8">
        <v>1.6</v>
      </c>
    </row>
    <row r="244" spans="1:13" ht="12.75">
      <c r="A244" s="2" t="s">
        <v>150</v>
      </c>
      <c r="B244" s="4">
        <v>9277</v>
      </c>
      <c r="C244" s="4">
        <v>31</v>
      </c>
      <c r="D244" s="28">
        <f t="shared" si="11"/>
        <v>0.003341597499191549</v>
      </c>
      <c r="E244" s="4">
        <v>9061</v>
      </c>
      <c r="F244" s="4">
        <v>7305</v>
      </c>
      <c r="G244" s="4">
        <v>1756</v>
      </c>
      <c r="H244" s="5">
        <f t="shared" si="10"/>
        <v>0.8062024059154619</v>
      </c>
      <c r="I244" s="10">
        <v>3.06</v>
      </c>
      <c r="J244" s="10">
        <v>3.21</v>
      </c>
      <c r="K244" s="10">
        <v>2.43</v>
      </c>
      <c r="L244" s="8">
        <v>0.7</v>
      </c>
      <c r="M244" s="8">
        <v>2.6</v>
      </c>
    </row>
    <row r="245" spans="1:13" ht="12.75">
      <c r="A245" s="2" t="s">
        <v>151</v>
      </c>
      <c r="B245" s="4">
        <v>1188</v>
      </c>
      <c r="C245" s="4">
        <v>15</v>
      </c>
      <c r="D245" s="28">
        <f t="shared" si="11"/>
        <v>0.012626262626262626</v>
      </c>
      <c r="E245" s="4">
        <v>1147</v>
      </c>
      <c r="F245" s="4">
        <v>1103</v>
      </c>
      <c r="G245" s="4">
        <v>44</v>
      </c>
      <c r="H245" s="5">
        <f t="shared" si="10"/>
        <v>0.9616390584132519</v>
      </c>
      <c r="I245" s="10">
        <v>3.17</v>
      </c>
      <c r="J245" s="10">
        <v>3.2</v>
      </c>
      <c r="K245" s="10">
        <v>2.55</v>
      </c>
      <c r="L245" s="8">
        <v>0.2</v>
      </c>
      <c r="M245" s="8">
        <v>2.2</v>
      </c>
    </row>
    <row r="246" spans="1:13" ht="12.75">
      <c r="A246" s="2" t="s">
        <v>160</v>
      </c>
      <c r="B246" s="4">
        <v>4243</v>
      </c>
      <c r="C246" s="4">
        <v>33</v>
      </c>
      <c r="D246" s="28">
        <f t="shared" si="11"/>
        <v>0.007777515908555267</v>
      </c>
      <c r="E246" s="4">
        <v>4122</v>
      </c>
      <c r="F246" s="4">
        <v>3192</v>
      </c>
      <c r="G246" s="4">
        <v>930</v>
      </c>
      <c r="H246" s="5">
        <f t="shared" si="10"/>
        <v>0.7743813682678311</v>
      </c>
      <c r="I246" s="10">
        <v>2.69</v>
      </c>
      <c r="J246" s="10">
        <v>2.97</v>
      </c>
      <c r="K246" s="10">
        <v>1.71</v>
      </c>
      <c r="L246" s="8">
        <v>0.6</v>
      </c>
      <c r="M246" s="8">
        <v>1.5</v>
      </c>
    </row>
    <row r="247" spans="1:13" ht="12.75">
      <c r="A247" s="2" t="s">
        <v>163</v>
      </c>
      <c r="B247" s="4">
        <v>4375</v>
      </c>
      <c r="C247" s="4">
        <v>348</v>
      </c>
      <c r="D247" s="28">
        <f t="shared" si="11"/>
        <v>0.07954285714285714</v>
      </c>
      <c r="E247" s="4">
        <v>3755</v>
      </c>
      <c r="F247" s="4">
        <v>2727</v>
      </c>
      <c r="G247" s="4">
        <v>1028</v>
      </c>
      <c r="H247" s="5">
        <f t="shared" si="10"/>
        <v>0.7262316910785619</v>
      </c>
      <c r="I247" s="10">
        <v>3.07</v>
      </c>
      <c r="J247" s="10">
        <v>3</v>
      </c>
      <c r="K247" s="10">
        <v>3.25</v>
      </c>
      <c r="L247" s="8">
        <v>2.3</v>
      </c>
      <c r="M247" s="8">
        <v>4</v>
      </c>
    </row>
    <row r="248" spans="1:13" ht="12.75">
      <c r="A248" s="2" t="s">
        <v>164</v>
      </c>
      <c r="B248" s="4">
        <v>4732</v>
      </c>
      <c r="C248" s="4">
        <v>72</v>
      </c>
      <c r="D248" s="28">
        <f t="shared" si="11"/>
        <v>0.015215553677092139</v>
      </c>
      <c r="E248" s="4">
        <v>4451</v>
      </c>
      <c r="F248" s="4">
        <v>3530</v>
      </c>
      <c r="G248" s="4">
        <v>921</v>
      </c>
      <c r="H248" s="5">
        <f t="shared" si="10"/>
        <v>0.7930802066951247</v>
      </c>
      <c r="I248" s="10">
        <v>3.45</v>
      </c>
      <c r="J248" s="10">
        <v>3.43</v>
      </c>
      <c r="K248" s="10">
        <v>3.54</v>
      </c>
      <c r="L248" s="8">
        <v>2.3</v>
      </c>
      <c r="M248" s="8">
        <v>1.9</v>
      </c>
    </row>
    <row r="249" spans="1:13" ht="12.75">
      <c r="A249" s="2" t="s">
        <v>166</v>
      </c>
      <c r="B249" s="4">
        <v>2313</v>
      </c>
      <c r="C249" s="4">
        <v>565</v>
      </c>
      <c r="D249" s="28">
        <f t="shared" si="11"/>
        <v>0.24427150886294854</v>
      </c>
      <c r="E249" s="4">
        <v>1651</v>
      </c>
      <c r="F249" s="4">
        <v>1415</v>
      </c>
      <c r="G249" s="4">
        <v>236</v>
      </c>
      <c r="H249" s="5">
        <f t="shared" si="10"/>
        <v>0.8570563294972744</v>
      </c>
      <c r="I249" s="10">
        <v>2.53</v>
      </c>
      <c r="J249" s="10">
        <v>2.55</v>
      </c>
      <c r="K249" s="10">
        <v>2.45</v>
      </c>
      <c r="L249" s="8">
        <v>0.8</v>
      </c>
      <c r="M249" s="8">
        <v>3.3</v>
      </c>
    </row>
    <row r="250" spans="1:13" ht="12.75">
      <c r="A250" s="2" t="s">
        <v>167</v>
      </c>
      <c r="B250" s="4">
        <v>6939</v>
      </c>
      <c r="C250" s="4">
        <v>41</v>
      </c>
      <c r="D250" s="28">
        <f t="shared" si="11"/>
        <v>0.005908632367776337</v>
      </c>
      <c r="E250" s="4">
        <v>6791</v>
      </c>
      <c r="F250" s="4">
        <v>6062</v>
      </c>
      <c r="G250" s="4">
        <v>729</v>
      </c>
      <c r="H250" s="5">
        <f t="shared" si="10"/>
        <v>0.8926520394639965</v>
      </c>
      <c r="I250" s="10">
        <v>3.23</v>
      </c>
      <c r="J250" s="10">
        <v>3.27</v>
      </c>
      <c r="K250" s="10">
        <v>2.84</v>
      </c>
      <c r="L250" s="8">
        <v>0.4</v>
      </c>
      <c r="M250" s="8">
        <v>1.8</v>
      </c>
    </row>
    <row r="251" spans="1:13" ht="12.75">
      <c r="A251" s="2" t="s">
        <v>168</v>
      </c>
      <c r="B251" s="4">
        <v>5141</v>
      </c>
      <c r="C251" s="4">
        <v>56</v>
      </c>
      <c r="D251" s="28">
        <f t="shared" si="11"/>
        <v>0.01089282240809181</v>
      </c>
      <c r="E251" s="4">
        <v>4930</v>
      </c>
      <c r="F251" s="4">
        <v>4242</v>
      </c>
      <c r="G251" s="4">
        <v>688</v>
      </c>
      <c r="H251" s="5">
        <f t="shared" si="10"/>
        <v>0.860446247464503</v>
      </c>
      <c r="I251" s="10">
        <v>2.88</v>
      </c>
      <c r="J251" s="10">
        <v>2.98</v>
      </c>
      <c r="K251" s="10">
        <v>2.29</v>
      </c>
      <c r="L251" s="8">
        <v>0.6</v>
      </c>
      <c r="M251" s="8">
        <v>2.7</v>
      </c>
    </row>
    <row r="252" spans="1:13" ht="12.75">
      <c r="A252" s="2" t="s">
        <v>170</v>
      </c>
      <c r="B252" s="4">
        <v>3900</v>
      </c>
      <c r="C252" s="4">
        <v>33</v>
      </c>
      <c r="D252" s="28">
        <f t="shared" si="11"/>
        <v>0.008461538461538461</v>
      </c>
      <c r="E252" s="4">
        <v>3720</v>
      </c>
      <c r="F252" s="4">
        <v>2501</v>
      </c>
      <c r="G252" s="4">
        <v>1219</v>
      </c>
      <c r="H252" s="5">
        <f t="shared" si="10"/>
        <v>0.6723118279569893</v>
      </c>
      <c r="I252" s="10">
        <v>2.53</v>
      </c>
      <c r="J252" s="10">
        <v>2.59</v>
      </c>
      <c r="K252" s="10">
        <v>2.41</v>
      </c>
      <c r="L252" s="8">
        <v>1</v>
      </c>
      <c r="M252" s="8">
        <v>2.9</v>
      </c>
    </row>
    <row r="253" spans="1:13" ht="12.75">
      <c r="A253" s="2" t="s">
        <v>172</v>
      </c>
      <c r="B253" s="4">
        <v>3512</v>
      </c>
      <c r="C253" s="4">
        <v>54</v>
      </c>
      <c r="D253" s="28">
        <f t="shared" si="11"/>
        <v>0.015375854214123007</v>
      </c>
      <c r="E253" s="4">
        <v>3397</v>
      </c>
      <c r="F253" s="4">
        <v>3091</v>
      </c>
      <c r="G253" s="4">
        <v>306</v>
      </c>
      <c r="H253" s="5">
        <f t="shared" si="10"/>
        <v>0.9099205181042096</v>
      </c>
      <c r="I253" s="10">
        <v>3.1</v>
      </c>
      <c r="J253" s="10">
        <v>3.17</v>
      </c>
      <c r="K253" s="10">
        <v>2.36</v>
      </c>
      <c r="L253" s="8">
        <v>0.7</v>
      </c>
      <c r="M253" s="8">
        <v>3.8</v>
      </c>
    </row>
    <row r="254" spans="1:13" ht="12.75">
      <c r="A254" s="2" t="s">
        <v>174</v>
      </c>
      <c r="B254" s="4">
        <v>4815</v>
      </c>
      <c r="C254" s="4">
        <v>3030</v>
      </c>
      <c r="D254" s="28">
        <f t="shared" si="11"/>
        <v>0.6292834890965732</v>
      </c>
      <c r="E254" s="4">
        <v>1593</v>
      </c>
      <c r="F254" s="4">
        <v>1047</v>
      </c>
      <c r="G254" s="4">
        <v>546</v>
      </c>
      <c r="H254" s="5">
        <f t="shared" si="10"/>
        <v>0.6572504708097928</v>
      </c>
      <c r="I254" s="10">
        <v>2.41</v>
      </c>
      <c r="J254" s="10">
        <v>2.3</v>
      </c>
      <c r="K254" s="10">
        <v>2.63</v>
      </c>
      <c r="L254" s="8">
        <v>1</v>
      </c>
      <c r="M254" s="8">
        <v>18.1</v>
      </c>
    </row>
    <row r="255" spans="1:13" ht="12.75">
      <c r="A255" s="2" t="s">
        <v>175</v>
      </c>
      <c r="B255" s="4">
        <v>1212</v>
      </c>
      <c r="C255" s="4">
        <v>48</v>
      </c>
      <c r="D255" s="28">
        <f t="shared" si="11"/>
        <v>0.039603960396039604</v>
      </c>
      <c r="E255" s="4">
        <v>1116</v>
      </c>
      <c r="F255" s="4">
        <v>509</v>
      </c>
      <c r="G255" s="4">
        <v>607</v>
      </c>
      <c r="H255" s="5">
        <f t="shared" si="10"/>
        <v>0.4560931899641577</v>
      </c>
      <c r="I255" s="10">
        <v>2.05</v>
      </c>
      <c r="J255" s="10">
        <v>2.31</v>
      </c>
      <c r="K255" s="10">
        <v>1.83</v>
      </c>
      <c r="L255" s="8">
        <v>1</v>
      </c>
      <c r="M255" s="8">
        <v>0.5</v>
      </c>
    </row>
    <row r="256" spans="1:13" ht="12.75">
      <c r="A256" s="2" t="s">
        <v>176</v>
      </c>
      <c r="B256" s="4">
        <v>2740</v>
      </c>
      <c r="C256" s="4">
        <v>25</v>
      </c>
      <c r="D256" s="28">
        <f t="shared" si="11"/>
        <v>0.009124087591240875</v>
      </c>
      <c r="E256" s="4">
        <v>2671</v>
      </c>
      <c r="F256" s="4">
        <v>2493</v>
      </c>
      <c r="G256" s="4">
        <v>178</v>
      </c>
      <c r="H256" s="5">
        <f t="shared" si="10"/>
        <v>0.9333582927742419</v>
      </c>
      <c r="I256" s="10">
        <v>3.26</v>
      </c>
      <c r="J256" s="10">
        <v>3.3</v>
      </c>
      <c r="K256" s="10">
        <v>2.65</v>
      </c>
      <c r="L256" s="8">
        <v>0.6</v>
      </c>
      <c r="M256" s="8">
        <v>5.8</v>
      </c>
    </row>
    <row r="257" spans="1:13" ht="12.75">
      <c r="A257" s="2" t="s">
        <v>179</v>
      </c>
      <c r="B257" s="4">
        <v>624</v>
      </c>
      <c r="C257" s="4">
        <v>510</v>
      </c>
      <c r="D257" s="28">
        <f t="shared" si="11"/>
        <v>0.8173076923076923</v>
      </c>
      <c r="E257" s="4">
        <v>105</v>
      </c>
      <c r="F257" s="4">
        <v>86</v>
      </c>
      <c r="G257" s="4">
        <v>19</v>
      </c>
      <c r="H257" s="5">
        <f t="shared" si="10"/>
        <v>0.819047619047619</v>
      </c>
      <c r="I257" s="10">
        <v>2.12</v>
      </c>
      <c r="J257" s="10">
        <v>2.14</v>
      </c>
      <c r="K257" s="10">
        <v>2.05</v>
      </c>
      <c r="L257" s="8">
        <v>0</v>
      </c>
      <c r="M257" s="8">
        <v>13.6</v>
      </c>
    </row>
    <row r="258" spans="1:13" ht="12.75">
      <c r="A258" s="2" t="s">
        <v>180</v>
      </c>
      <c r="B258" s="4">
        <v>4227</v>
      </c>
      <c r="C258" s="4">
        <v>28</v>
      </c>
      <c r="D258" s="28">
        <f t="shared" si="11"/>
        <v>0.006624083274189733</v>
      </c>
      <c r="E258" s="4">
        <v>3964</v>
      </c>
      <c r="F258" s="4">
        <v>3165</v>
      </c>
      <c r="G258" s="4">
        <v>799</v>
      </c>
      <c r="H258" s="5">
        <f t="shared" si="10"/>
        <v>0.7984359233097881</v>
      </c>
      <c r="I258" s="10">
        <v>2.97</v>
      </c>
      <c r="J258" s="10">
        <v>3.2</v>
      </c>
      <c r="K258" s="10">
        <v>2.04</v>
      </c>
      <c r="L258" s="8">
        <v>0.8</v>
      </c>
      <c r="M258" s="8">
        <v>2.4</v>
      </c>
    </row>
    <row r="259" spans="1:13" ht="12.75">
      <c r="A259" s="2" t="s">
        <v>183</v>
      </c>
      <c r="B259" s="4">
        <v>298</v>
      </c>
      <c r="C259" s="4">
        <v>115</v>
      </c>
      <c r="D259" s="28">
        <f t="shared" si="11"/>
        <v>0.3859060402684564</v>
      </c>
      <c r="E259" s="4">
        <v>172</v>
      </c>
      <c r="F259" s="4">
        <v>134</v>
      </c>
      <c r="G259" s="4">
        <v>38</v>
      </c>
      <c r="H259" s="5">
        <f t="shared" si="10"/>
        <v>0.7790697674418605</v>
      </c>
      <c r="I259" s="10">
        <v>1.96</v>
      </c>
      <c r="J259" s="10">
        <v>1.94</v>
      </c>
      <c r="K259" s="10">
        <v>2.03</v>
      </c>
      <c r="L259" s="8">
        <v>0</v>
      </c>
      <c r="M259" s="8">
        <v>5</v>
      </c>
    </row>
    <row r="260" spans="1:13" ht="12.75">
      <c r="A260" s="2" t="s">
        <v>184</v>
      </c>
      <c r="B260" s="4">
        <v>570</v>
      </c>
      <c r="C260" s="4">
        <v>20</v>
      </c>
      <c r="D260" s="28">
        <f t="shared" si="11"/>
        <v>0.03508771929824561</v>
      </c>
      <c r="E260" s="4">
        <v>533</v>
      </c>
      <c r="F260" s="4">
        <v>495</v>
      </c>
      <c r="G260" s="4">
        <v>38</v>
      </c>
      <c r="H260" s="5">
        <f t="shared" si="10"/>
        <v>0.9287054409005628</v>
      </c>
      <c r="I260" s="10">
        <v>2.89</v>
      </c>
      <c r="J260" s="10">
        <v>2.96</v>
      </c>
      <c r="K260" s="10">
        <v>2</v>
      </c>
      <c r="L260" s="8">
        <v>0.8</v>
      </c>
      <c r="M260" s="8">
        <v>2.6</v>
      </c>
    </row>
    <row r="261" spans="1:13" ht="12.75">
      <c r="A261" s="2" t="s">
        <v>185</v>
      </c>
      <c r="B261" s="4">
        <v>5308</v>
      </c>
      <c r="C261" s="4">
        <v>11</v>
      </c>
      <c r="D261" s="28">
        <f t="shared" si="11"/>
        <v>0.002072343632253203</v>
      </c>
      <c r="E261" s="4">
        <v>5045</v>
      </c>
      <c r="F261" s="4">
        <v>3102</v>
      </c>
      <c r="G261" s="4">
        <v>1943</v>
      </c>
      <c r="H261" s="5">
        <f t="shared" si="10"/>
        <v>0.6148662041625371</v>
      </c>
      <c r="I261" s="10">
        <v>3.24</v>
      </c>
      <c r="J261" s="10">
        <v>3.55</v>
      </c>
      <c r="K261" s="10">
        <v>2.74</v>
      </c>
      <c r="L261" s="8">
        <v>2.2</v>
      </c>
      <c r="M261" s="8">
        <v>2.2</v>
      </c>
    </row>
    <row r="262" spans="1:13" ht="12.75">
      <c r="A262" s="2" t="s">
        <v>186</v>
      </c>
      <c r="B262" s="4">
        <v>6271</v>
      </c>
      <c r="C262" s="4">
        <v>13</v>
      </c>
      <c r="D262" s="28">
        <f t="shared" si="11"/>
        <v>0.0020730346037314625</v>
      </c>
      <c r="E262" s="4">
        <v>6146</v>
      </c>
      <c r="F262" s="4">
        <v>4985</v>
      </c>
      <c r="G262" s="4">
        <v>1161</v>
      </c>
      <c r="H262" s="5">
        <f t="shared" si="10"/>
        <v>0.8110966482264887</v>
      </c>
      <c r="I262" s="10">
        <v>2.9</v>
      </c>
      <c r="J262" s="10">
        <v>3.07</v>
      </c>
      <c r="K262" s="10">
        <v>2.19</v>
      </c>
      <c r="L262" s="8">
        <v>0.5</v>
      </c>
      <c r="M262" s="8">
        <v>2.4</v>
      </c>
    </row>
    <row r="263" spans="1:13" ht="12.75">
      <c r="A263" s="2" t="s">
        <v>187</v>
      </c>
      <c r="B263" s="4">
        <v>3992</v>
      </c>
      <c r="C263" s="4">
        <v>5</v>
      </c>
      <c r="D263" s="28">
        <f t="shared" si="11"/>
        <v>0.00125250501002004</v>
      </c>
      <c r="E263" s="4">
        <v>3794</v>
      </c>
      <c r="F263" s="4">
        <v>2850</v>
      </c>
      <c r="G263" s="4">
        <v>944</v>
      </c>
      <c r="H263" s="5">
        <f t="shared" si="10"/>
        <v>0.7511860832894043</v>
      </c>
      <c r="I263" s="10">
        <v>3.95</v>
      </c>
      <c r="J263" s="10">
        <v>3.99</v>
      </c>
      <c r="K263" s="10">
        <v>3.84</v>
      </c>
      <c r="L263" s="8">
        <v>1.3</v>
      </c>
      <c r="M263" s="8">
        <v>6.3</v>
      </c>
    </row>
    <row r="264" spans="1:13" ht="12.75">
      <c r="A264" s="2" t="s">
        <v>189</v>
      </c>
      <c r="B264" s="4">
        <v>2520</v>
      </c>
      <c r="C264" s="4">
        <v>9</v>
      </c>
      <c r="D264" s="28">
        <f t="shared" si="11"/>
        <v>0.0035714285714285713</v>
      </c>
      <c r="E264" s="4">
        <v>2349</v>
      </c>
      <c r="F264" s="4">
        <v>1732</v>
      </c>
      <c r="G264" s="4">
        <v>617</v>
      </c>
      <c r="H264" s="5">
        <f t="shared" si="10"/>
        <v>0.7373350361856109</v>
      </c>
      <c r="I264" s="10">
        <v>3.75</v>
      </c>
      <c r="J264" s="10">
        <v>3.53</v>
      </c>
      <c r="K264" s="10">
        <v>4.34</v>
      </c>
      <c r="L264" s="8">
        <v>1.8</v>
      </c>
      <c r="M264" s="8">
        <v>5.1</v>
      </c>
    </row>
    <row r="265" spans="1:13" ht="12.75">
      <c r="A265" s="2" t="s">
        <v>190</v>
      </c>
      <c r="B265" s="4">
        <v>1167</v>
      </c>
      <c r="C265" s="4">
        <v>1</v>
      </c>
      <c r="D265" s="28">
        <f t="shared" si="11"/>
        <v>0.000856898029134533</v>
      </c>
      <c r="E265" s="4">
        <v>1156</v>
      </c>
      <c r="F265" s="4">
        <v>1066</v>
      </c>
      <c r="G265" s="4">
        <v>90</v>
      </c>
      <c r="H265" s="5">
        <f t="shared" si="10"/>
        <v>0.9221453287197232</v>
      </c>
      <c r="I265" s="10">
        <v>3.4</v>
      </c>
      <c r="J265" s="10">
        <v>3.43</v>
      </c>
      <c r="K265" s="10">
        <v>3.06</v>
      </c>
      <c r="L265" s="8">
        <v>0.3</v>
      </c>
      <c r="M265" s="8">
        <v>2.2</v>
      </c>
    </row>
    <row r="266" spans="1:13" ht="12.75">
      <c r="A266" s="2" t="s">
        <v>191</v>
      </c>
      <c r="B266" s="4">
        <v>578</v>
      </c>
      <c r="C266" s="4">
        <v>220</v>
      </c>
      <c r="D266" s="28">
        <f t="shared" si="11"/>
        <v>0.3806228373702422</v>
      </c>
      <c r="E266" s="4">
        <v>337</v>
      </c>
      <c r="F266" s="4">
        <v>310</v>
      </c>
      <c r="G266" s="4">
        <v>27</v>
      </c>
      <c r="H266" s="5">
        <f t="shared" si="10"/>
        <v>0.9198813056379822</v>
      </c>
      <c r="I266" s="10">
        <v>2.2</v>
      </c>
      <c r="J266" s="10">
        <v>2.17</v>
      </c>
      <c r="K266" s="10">
        <v>2.59</v>
      </c>
      <c r="L266" s="8">
        <v>2.5</v>
      </c>
      <c r="M266" s="8">
        <v>6.9</v>
      </c>
    </row>
    <row r="267" spans="1:13" ht="12.75">
      <c r="A267" s="2" t="s">
        <v>193</v>
      </c>
      <c r="B267" s="4">
        <v>3883</v>
      </c>
      <c r="C267" s="4">
        <v>11</v>
      </c>
      <c r="D267" s="28">
        <f t="shared" si="11"/>
        <v>0.0028328611898017</v>
      </c>
      <c r="E267" s="4">
        <v>3808</v>
      </c>
      <c r="F267" s="4">
        <v>2680</v>
      </c>
      <c r="G267" s="4">
        <v>1128</v>
      </c>
      <c r="H267" s="5">
        <f t="shared" si="10"/>
        <v>0.7037815126050421</v>
      </c>
      <c r="I267" s="10">
        <v>3.06</v>
      </c>
      <c r="J267" s="10">
        <v>3.35</v>
      </c>
      <c r="K267" s="10">
        <v>2.36</v>
      </c>
      <c r="L267" s="8">
        <v>0.6</v>
      </c>
      <c r="M267" s="8">
        <v>1.4</v>
      </c>
    </row>
    <row r="268" spans="1:13" ht="12.75">
      <c r="A268" s="2" t="s">
        <v>198</v>
      </c>
      <c r="B268" s="4">
        <v>2781</v>
      </c>
      <c r="C268" s="4">
        <v>19</v>
      </c>
      <c r="D268" s="28">
        <f t="shared" si="11"/>
        <v>0.0068320747932398415</v>
      </c>
      <c r="E268" s="4">
        <v>2694</v>
      </c>
      <c r="F268" s="4">
        <v>2162</v>
      </c>
      <c r="G268" s="4">
        <v>532</v>
      </c>
      <c r="H268" s="5">
        <f t="shared" si="10"/>
        <v>0.8025241276911655</v>
      </c>
      <c r="I268" s="10">
        <v>2.87</v>
      </c>
      <c r="J268" s="10">
        <v>2.94</v>
      </c>
      <c r="K268" s="10">
        <v>2.61</v>
      </c>
      <c r="L268" s="8">
        <v>0.9</v>
      </c>
      <c r="M268" s="8">
        <v>2</v>
      </c>
    </row>
    <row r="269" spans="1:13" ht="12.75">
      <c r="A269" s="2" t="s">
        <v>199</v>
      </c>
      <c r="B269" s="4">
        <v>3265</v>
      </c>
      <c r="C269" s="4">
        <v>1263</v>
      </c>
      <c r="D269" s="28">
        <f t="shared" si="11"/>
        <v>0.3868300153139357</v>
      </c>
      <c r="E269" s="4">
        <v>1880</v>
      </c>
      <c r="F269" s="4">
        <v>1529</v>
      </c>
      <c r="G269" s="4">
        <v>351</v>
      </c>
      <c r="H269" s="5">
        <f t="shared" si="10"/>
        <v>0.8132978723404255</v>
      </c>
      <c r="I269" s="10">
        <v>2.39</v>
      </c>
      <c r="J269" s="10">
        <v>2.37</v>
      </c>
      <c r="K269" s="10">
        <v>2.44</v>
      </c>
      <c r="L269" s="8">
        <v>2.4</v>
      </c>
      <c r="M269" s="8">
        <v>6.1</v>
      </c>
    </row>
    <row r="270" spans="1:13" ht="12.75">
      <c r="A270" s="2" t="s">
        <v>202</v>
      </c>
      <c r="B270" s="4">
        <v>205</v>
      </c>
      <c r="C270" s="4">
        <v>20</v>
      </c>
      <c r="D270" s="28">
        <f t="shared" si="11"/>
        <v>0.0975609756097561</v>
      </c>
      <c r="E270" s="4">
        <v>158</v>
      </c>
      <c r="F270" s="4">
        <v>108</v>
      </c>
      <c r="G270" s="4">
        <v>50</v>
      </c>
      <c r="H270" s="5">
        <f t="shared" si="10"/>
        <v>0.6835443037974683</v>
      </c>
      <c r="I270" s="10">
        <v>2.96</v>
      </c>
      <c r="J270" s="10">
        <v>2.76</v>
      </c>
      <c r="K270" s="10">
        <v>3.4</v>
      </c>
      <c r="L270" s="8">
        <v>0.9</v>
      </c>
      <c r="M270" s="8">
        <v>0</v>
      </c>
    </row>
    <row r="271" spans="1:13" ht="12.75">
      <c r="A271" s="2" t="s">
        <v>203</v>
      </c>
      <c r="B271" s="4">
        <v>3052</v>
      </c>
      <c r="C271" s="4">
        <v>28</v>
      </c>
      <c r="D271" s="28">
        <f t="shared" si="11"/>
        <v>0.009174311926605505</v>
      </c>
      <c r="E271" s="4">
        <v>2952</v>
      </c>
      <c r="F271" s="4">
        <v>2253</v>
      </c>
      <c r="G271" s="4">
        <v>699</v>
      </c>
      <c r="H271" s="5">
        <f t="shared" si="10"/>
        <v>0.7632113821138211</v>
      </c>
      <c r="I271" s="10">
        <v>2.55</v>
      </c>
      <c r="J271" s="10">
        <v>2.8</v>
      </c>
      <c r="K271" s="10">
        <v>1.74</v>
      </c>
      <c r="L271" s="8">
        <v>0.6</v>
      </c>
      <c r="M271" s="8">
        <v>5.2</v>
      </c>
    </row>
    <row r="272" spans="1:13" ht="12.75">
      <c r="A272" s="2" t="s">
        <v>204</v>
      </c>
      <c r="B272" s="4">
        <v>401</v>
      </c>
      <c r="C272" s="4">
        <v>93</v>
      </c>
      <c r="D272" s="28">
        <f t="shared" si="11"/>
        <v>0.23192019950124687</v>
      </c>
      <c r="E272" s="4">
        <v>296</v>
      </c>
      <c r="F272" s="4">
        <v>269</v>
      </c>
      <c r="G272" s="4">
        <v>27</v>
      </c>
      <c r="H272" s="5">
        <f t="shared" si="10"/>
        <v>0.9087837837837838</v>
      </c>
      <c r="I272" s="10">
        <v>2.59</v>
      </c>
      <c r="J272" s="10">
        <v>2.61</v>
      </c>
      <c r="K272" s="10">
        <v>2.37</v>
      </c>
      <c r="L272" s="8">
        <v>2.5</v>
      </c>
      <c r="M272" s="8">
        <v>0</v>
      </c>
    </row>
    <row r="273" spans="1:13" ht="12.75">
      <c r="A273" s="2" t="s">
        <v>205</v>
      </c>
      <c r="B273" s="4">
        <v>3008</v>
      </c>
      <c r="C273" s="4">
        <v>1656</v>
      </c>
      <c r="D273" s="28">
        <f t="shared" si="11"/>
        <v>0.550531914893617</v>
      </c>
      <c r="E273" s="4">
        <v>1181</v>
      </c>
      <c r="F273" s="4">
        <v>1006</v>
      </c>
      <c r="G273" s="4">
        <v>175</v>
      </c>
      <c r="H273" s="5">
        <f t="shared" si="10"/>
        <v>0.8518204911092294</v>
      </c>
      <c r="I273" s="10">
        <v>2.59</v>
      </c>
      <c r="J273" s="10">
        <v>2.56</v>
      </c>
      <c r="K273" s="10">
        <v>2.74</v>
      </c>
      <c r="L273" s="8">
        <v>3.1</v>
      </c>
      <c r="M273" s="8">
        <v>4.4</v>
      </c>
    </row>
    <row r="274" spans="1:13" ht="12.75">
      <c r="A274" s="2" t="s">
        <v>206</v>
      </c>
      <c r="B274" s="4">
        <v>1993</v>
      </c>
      <c r="C274" s="4">
        <v>750</v>
      </c>
      <c r="D274" s="28">
        <f t="shared" si="11"/>
        <v>0.3763171098845961</v>
      </c>
      <c r="E274" s="4">
        <v>1158</v>
      </c>
      <c r="F274" s="4">
        <v>945</v>
      </c>
      <c r="G274" s="4">
        <v>213</v>
      </c>
      <c r="H274" s="5">
        <f t="shared" si="10"/>
        <v>0.8160621761658031</v>
      </c>
      <c r="I274" s="10">
        <v>2.33</v>
      </c>
      <c r="J274" s="10">
        <v>2.31</v>
      </c>
      <c r="K274" s="10">
        <v>2.41</v>
      </c>
      <c r="L274" s="8">
        <v>1.7</v>
      </c>
      <c r="M274" s="8">
        <v>2.7</v>
      </c>
    </row>
    <row r="275" spans="1:13" ht="12.75">
      <c r="A275" s="2" t="s">
        <v>207</v>
      </c>
      <c r="B275" s="4">
        <v>3207</v>
      </c>
      <c r="C275" s="4">
        <v>23</v>
      </c>
      <c r="D275" s="28">
        <f t="shared" si="11"/>
        <v>0.007171811661989398</v>
      </c>
      <c r="E275" s="4">
        <v>3035</v>
      </c>
      <c r="F275" s="4">
        <v>2383</v>
      </c>
      <c r="G275" s="4">
        <v>652</v>
      </c>
      <c r="H275" s="5">
        <f t="shared" si="10"/>
        <v>0.7851729818780889</v>
      </c>
      <c r="I275" s="10">
        <v>2.6</v>
      </c>
      <c r="J275" s="10">
        <v>2.84</v>
      </c>
      <c r="K275" s="10">
        <v>1.73</v>
      </c>
      <c r="L275" s="8">
        <v>0.5</v>
      </c>
      <c r="M275" s="8">
        <v>14.7</v>
      </c>
    </row>
    <row r="276" spans="1:13" ht="12.75">
      <c r="A276" s="2" t="s">
        <v>208</v>
      </c>
      <c r="B276" s="4">
        <v>595</v>
      </c>
      <c r="C276" s="4">
        <v>523</v>
      </c>
      <c r="D276" s="28">
        <f t="shared" si="11"/>
        <v>0.8789915966386554</v>
      </c>
      <c r="E276" s="4">
        <v>61</v>
      </c>
      <c r="F276" s="4">
        <v>41</v>
      </c>
      <c r="G276" s="4">
        <v>20</v>
      </c>
      <c r="H276" s="5">
        <f t="shared" si="10"/>
        <v>0.6721311475409836</v>
      </c>
      <c r="I276" s="10">
        <v>2.26</v>
      </c>
      <c r="J276" s="10">
        <v>2.32</v>
      </c>
      <c r="K276" s="10">
        <v>2.15</v>
      </c>
      <c r="L276" s="8">
        <v>0</v>
      </c>
      <c r="M276" s="8">
        <v>25.9</v>
      </c>
    </row>
    <row r="277" spans="1:13" ht="12.75">
      <c r="A277" s="2" t="s">
        <v>212</v>
      </c>
      <c r="B277" s="4">
        <v>346</v>
      </c>
      <c r="C277" s="4">
        <v>24</v>
      </c>
      <c r="D277" s="28">
        <f t="shared" si="11"/>
        <v>0.06936416184971098</v>
      </c>
      <c r="E277" s="4">
        <v>313</v>
      </c>
      <c r="F277" s="4">
        <v>290</v>
      </c>
      <c r="G277" s="4">
        <v>23</v>
      </c>
      <c r="H277" s="5">
        <f t="shared" si="10"/>
        <v>0.9265175718849841</v>
      </c>
      <c r="I277" s="10">
        <v>3.03</v>
      </c>
      <c r="J277" s="10">
        <v>3.05</v>
      </c>
      <c r="K277" s="10">
        <v>2.7</v>
      </c>
      <c r="L277" s="8">
        <v>0.7</v>
      </c>
      <c r="M277" s="8">
        <v>0</v>
      </c>
    </row>
    <row r="278" spans="1:13" ht="12.75">
      <c r="A278" s="2" t="s">
        <v>214</v>
      </c>
      <c r="B278" s="4">
        <v>673</v>
      </c>
      <c r="C278" s="4">
        <v>310</v>
      </c>
      <c r="D278" s="28">
        <f t="shared" si="11"/>
        <v>0.4606240713224368</v>
      </c>
      <c r="E278" s="4">
        <v>330</v>
      </c>
      <c r="F278" s="4">
        <v>279</v>
      </c>
      <c r="G278" s="4">
        <v>51</v>
      </c>
      <c r="H278" s="5">
        <f t="shared" si="10"/>
        <v>0.8454545454545455</v>
      </c>
      <c r="I278" s="10">
        <v>2.15</v>
      </c>
      <c r="J278" s="10">
        <v>2.15</v>
      </c>
      <c r="K278" s="10">
        <v>2.1</v>
      </c>
      <c r="L278" s="8">
        <v>1.4</v>
      </c>
      <c r="M278" s="8">
        <v>15</v>
      </c>
    </row>
    <row r="279" spans="1:13" ht="12.75">
      <c r="A279" s="2" t="s">
        <v>217</v>
      </c>
      <c r="B279" s="4">
        <v>4902</v>
      </c>
      <c r="C279" s="4">
        <v>59</v>
      </c>
      <c r="D279" s="28">
        <f t="shared" si="11"/>
        <v>0.012035903712770298</v>
      </c>
      <c r="E279" s="4">
        <v>4636</v>
      </c>
      <c r="F279" s="4">
        <v>2254</v>
      </c>
      <c r="G279" s="4">
        <v>2382</v>
      </c>
      <c r="H279" s="5">
        <f t="shared" si="10"/>
        <v>0.48619499568593616</v>
      </c>
      <c r="I279" s="10">
        <v>2.54</v>
      </c>
      <c r="J279" s="10">
        <v>2.67</v>
      </c>
      <c r="K279" s="10">
        <v>2.42</v>
      </c>
      <c r="L279" s="8">
        <v>1.6</v>
      </c>
      <c r="M279" s="8">
        <v>3.2</v>
      </c>
    </row>
    <row r="280" spans="1:13" ht="12.75">
      <c r="A280" s="2" t="s">
        <v>218</v>
      </c>
      <c r="B280" s="4">
        <v>682</v>
      </c>
      <c r="C280" s="4">
        <v>232</v>
      </c>
      <c r="D280" s="28">
        <f t="shared" si="11"/>
        <v>0.34017595307917886</v>
      </c>
      <c r="E280" s="4">
        <v>426</v>
      </c>
      <c r="F280" s="4">
        <v>359</v>
      </c>
      <c r="G280" s="4">
        <v>67</v>
      </c>
      <c r="H280" s="5">
        <f t="shared" si="10"/>
        <v>0.8427230046948356</v>
      </c>
      <c r="I280" s="10">
        <v>2.54</v>
      </c>
      <c r="J280" s="10">
        <v>2.48</v>
      </c>
      <c r="K280" s="10">
        <v>2.84</v>
      </c>
      <c r="L280" s="8">
        <v>1.4</v>
      </c>
      <c r="M280" s="8">
        <v>0</v>
      </c>
    </row>
    <row r="281" spans="1:13" ht="12.75">
      <c r="A281" s="2" t="s">
        <v>483</v>
      </c>
      <c r="B281" s="4">
        <v>104</v>
      </c>
      <c r="C281" s="4">
        <v>1</v>
      </c>
      <c r="D281" s="28">
        <f t="shared" si="11"/>
        <v>0.009615384615384616</v>
      </c>
      <c r="E281" s="4">
        <v>96</v>
      </c>
      <c r="F281" s="4">
        <v>84</v>
      </c>
      <c r="G281" s="4">
        <v>12</v>
      </c>
      <c r="H281" s="5">
        <f t="shared" si="10"/>
        <v>0.875</v>
      </c>
      <c r="I281" s="10">
        <v>2.95</v>
      </c>
      <c r="J281" s="10">
        <v>2.87</v>
      </c>
      <c r="K281" s="10">
        <v>3.5</v>
      </c>
      <c r="L281" s="8">
        <v>1.2</v>
      </c>
      <c r="M281" s="8">
        <v>0</v>
      </c>
    </row>
    <row r="282" spans="1:13" ht="12.75">
      <c r="A282" s="2" t="s">
        <v>225</v>
      </c>
      <c r="B282" s="4">
        <v>378</v>
      </c>
      <c r="C282" s="4">
        <v>12</v>
      </c>
      <c r="D282" s="28">
        <f t="shared" si="11"/>
        <v>0.031746031746031744</v>
      </c>
      <c r="E282" s="4">
        <v>350</v>
      </c>
      <c r="F282" s="4">
        <v>295</v>
      </c>
      <c r="G282" s="4">
        <v>55</v>
      </c>
      <c r="H282" s="5">
        <f t="shared" si="10"/>
        <v>0.8428571428571429</v>
      </c>
      <c r="I282" s="10">
        <v>2.79</v>
      </c>
      <c r="J282" s="10">
        <v>2.89</v>
      </c>
      <c r="K282" s="10">
        <v>2.24</v>
      </c>
      <c r="L282" s="8">
        <v>0.7</v>
      </c>
      <c r="M282" s="8">
        <v>11.3</v>
      </c>
    </row>
    <row r="283" spans="1:13" ht="12.75">
      <c r="A283" s="2" t="s">
        <v>226</v>
      </c>
      <c r="B283" s="4">
        <v>2656</v>
      </c>
      <c r="C283" s="4">
        <v>9</v>
      </c>
      <c r="D283" s="28">
        <f t="shared" si="11"/>
        <v>0.00338855421686747</v>
      </c>
      <c r="E283" s="4">
        <v>2600</v>
      </c>
      <c r="F283" s="4">
        <v>1873</v>
      </c>
      <c r="G283" s="4">
        <v>727</v>
      </c>
      <c r="H283" s="5">
        <f t="shared" si="10"/>
        <v>0.7203846153846154</v>
      </c>
      <c r="I283" s="10">
        <v>2.87</v>
      </c>
      <c r="J283" s="10">
        <v>3.05</v>
      </c>
      <c r="K283" s="10">
        <v>2.4</v>
      </c>
      <c r="L283" s="8">
        <v>0.7</v>
      </c>
      <c r="M283" s="8">
        <v>2.2</v>
      </c>
    </row>
    <row r="284" spans="1:13" ht="12.75">
      <c r="A284" s="2" t="s">
        <v>227</v>
      </c>
      <c r="B284" s="4">
        <v>3074</v>
      </c>
      <c r="C284" s="4">
        <v>22</v>
      </c>
      <c r="D284" s="28">
        <f t="shared" si="11"/>
        <v>0.0071567989590110605</v>
      </c>
      <c r="E284" s="4">
        <v>2985</v>
      </c>
      <c r="F284" s="4">
        <v>2149</v>
      </c>
      <c r="G284" s="4">
        <v>836</v>
      </c>
      <c r="H284" s="5">
        <f t="shared" si="10"/>
        <v>0.7199329983249582</v>
      </c>
      <c r="I284" s="10">
        <v>2.45</v>
      </c>
      <c r="J284" s="10">
        <v>2.62</v>
      </c>
      <c r="K284" s="10">
        <v>2.01</v>
      </c>
      <c r="L284" s="8">
        <v>0.6</v>
      </c>
      <c r="M284" s="8">
        <v>2.7</v>
      </c>
    </row>
    <row r="285" spans="1:13" ht="12.75">
      <c r="A285" s="2" t="s">
        <v>230</v>
      </c>
      <c r="B285" s="4">
        <v>545</v>
      </c>
      <c r="C285" s="4">
        <v>174</v>
      </c>
      <c r="D285" s="28">
        <f t="shared" si="11"/>
        <v>0.3192660550458716</v>
      </c>
      <c r="E285" s="4">
        <v>336</v>
      </c>
      <c r="F285" s="4">
        <v>249</v>
      </c>
      <c r="G285" s="4">
        <v>87</v>
      </c>
      <c r="H285" s="5">
        <f t="shared" si="10"/>
        <v>0.7410714285714286</v>
      </c>
      <c r="I285" s="10">
        <v>2.38</v>
      </c>
      <c r="J285" s="10">
        <v>2.18</v>
      </c>
      <c r="K285" s="10">
        <v>2.94</v>
      </c>
      <c r="L285" s="8">
        <v>3.1</v>
      </c>
      <c r="M285" s="8">
        <v>9.4</v>
      </c>
    </row>
    <row r="286" spans="1:13" ht="12.75">
      <c r="A286" s="2" t="s">
        <v>231</v>
      </c>
      <c r="B286" s="4">
        <v>1322</v>
      </c>
      <c r="C286" s="4">
        <v>821</v>
      </c>
      <c r="D286" s="28">
        <f t="shared" si="11"/>
        <v>0.6210287443267776</v>
      </c>
      <c r="E286" s="4">
        <v>453</v>
      </c>
      <c r="F286" s="4">
        <v>377</v>
      </c>
      <c r="G286" s="4">
        <v>76</v>
      </c>
      <c r="H286" s="5">
        <f t="shared" si="10"/>
        <v>0.8322295805739515</v>
      </c>
      <c r="I286" s="10">
        <v>2.23</v>
      </c>
      <c r="J286" s="10">
        <v>2.27</v>
      </c>
      <c r="K286" s="10">
        <v>2.04</v>
      </c>
      <c r="L286" s="8">
        <v>2.1</v>
      </c>
      <c r="M286" s="8">
        <v>18.3</v>
      </c>
    </row>
    <row r="287" spans="1:13" ht="12.75">
      <c r="A287" s="2" t="s">
        <v>232</v>
      </c>
      <c r="B287" s="4">
        <v>1401</v>
      </c>
      <c r="C287" s="4">
        <v>378</v>
      </c>
      <c r="D287" s="28">
        <f t="shared" si="11"/>
        <v>0.2698072805139186</v>
      </c>
      <c r="E287" s="4">
        <v>960</v>
      </c>
      <c r="F287" s="4">
        <v>795</v>
      </c>
      <c r="G287" s="4">
        <v>165</v>
      </c>
      <c r="H287" s="5">
        <f t="shared" si="10"/>
        <v>0.828125</v>
      </c>
      <c r="I287" s="10">
        <v>2.59</v>
      </c>
      <c r="J287" s="10">
        <v>2.62</v>
      </c>
      <c r="K287" s="10">
        <v>2.44</v>
      </c>
      <c r="L287" s="8">
        <v>2.8</v>
      </c>
      <c r="M287" s="8">
        <v>2.9</v>
      </c>
    </row>
    <row r="288" spans="1:13" ht="12.75">
      <c r="A288" s="2" t="s">
        <v>233</v>
      </c>
      <c r="B288" s="4">
        <v>5922</v>
      </c>
      <c r="C288" s="4">
        <v>140</v>
      </c>
      <c r="D288" s="28">
        <f t="shared" si="11"/>
        <v>0.02364066193853428</v>
      </c>
      <c r="E288" s="4">
        <v>5545</v>
      </c>
      <c r="F288" s="4">
        <v>4811</v>
      </c>
      <c r="G288" s="4">
        <v>734</v>
      </c>
      <c r="H288" s="5">
        <f t="shared" si="10"/>
        <v>0.8676284941388639</v>
      </c>
      <c r="I288" s="10">
        <v>2.38</v>
      </c>
      <c r="J288" s="10">
        <v>2.38</v>
      </c>
      <c r="K288" s="10">
        <v>2.35</v>
      </c>
      <c r="L288" s="8">
        <v>1.4</v>
      </c>
      <c r="M288" s="8">
        <v>4.3</v>
      </c>
    </row>
    <row r="289" spans="1:13" ht="12.75">
      <c r="A289" s="2" t="s">
        <v>234</v>
      </c>
      <c r="B289" s="4">
        <v>4167</v>
      </c>
      <c r="C289" s="4">
        <v>77</v>
      </c>
      <c r="D289" s="28">
        <f t="shared" si="11"/>
        <v>0.018478521718262537</v>
      </c>
      <c r="E289" s="4">
        <v>3878</v>
      </c>
      <c r="F289" s="4">
        <v>2235</v>
      </c>
      <c r="G289" s="4">
        <v>1643</v>
      </c>
      <c r="H289" s="5">
        <f t="shared" si="10"/>
        <v>0.5763280041258381</v>
      </c>
      <c r="I289" s="10">
        <v>2.57</v>
      </c>
      <c r="J289" s="10">
        <v>2.59</v>
      </c>
      <c r="K289" s="10">
        <v>2.54</v>
      </c>
      <c r="L289" s="8">
        <v>2.1</v>
      </c>
      <c r="M289" s="8">
        <v>3.8</v>
      </c>
    </row>
    <row r="290" spans="1:13" ht="12.75">
      <c r="A290" s="2" t="s">
        <v>235</v>
      </c>
      <c r="B290" s="4">
        <v>926</v>
      </c>
      <c r="C290" s="4">
        <v>22</v>
      </c>
      <c r="D290" s="28">
        <f t="shared" si="11"/>
        <v>0.023758099352051837</v>
      </c>
      <c r="E290" s="4">
        <v>846</v>
      </c>
      <c r="F290" s="4">
        <v>652</v>
      </c>
      <c r="G290" s="4">
        <v>194</v>
      </c>
      <c r="H290" s="5">
        <f t="shared" si="10"/>
        <v>0.7706855791962175</v>
      </c>
      <c r="I290" s="10">
        <v>2.25</v>
      </c>
      <c r="J290" s="10">
        <v>2.05</v>
      </c>
      <c r="K290" s="10">
        <v>2.93</v>
      </c>
      <c r="L290" s="8">
        <v>2.4</v>
      </c>
      <c r="M290" s="8">
        <v>4</v>
      </c>
    </row>
    <row r="291" spans="1:13" ht="12.75">
      <c r="A291" s="2" t="s">
        <v>237</v>
      </c>
      <c r="B291" s="4">
        <v>3949</v>
      </c>
      <c r="C291" s="4">
        <v>271</v>
      </c>
      <c r="D291" s="28">
        <f t="shared" si="11"/>
        <v>0.06862496834641682</v>
      </c>
      <c r="E291" s="4">
        <v>3557</v>
      </c>
      <c r="F291" s="4">
        <v>2674</v>
      </c>
      <c r="G291" s="4">
        <v>883</v>
      </c>
      <c r="H291" s="5">
        <f t="shared" si="10"/>
        <v>0.7517570986786618</v>
      </c>
      <c r="I291" s="10">
        <v>2.85</v>
      </c>
      <c r="J291" s="10">
        <v>2.96</v>
      </c>
      <c r="K291" s="10">
        <v>2.52</v>
      </c>
      <c r="L291" s="8">
        <v>1.5</v>
      </c>
      <c r="M291" s="8">
        <v>2.6</v>
      </c>
    </row>
    <row r="292" spans="1:13" ht="12.75">
      <c r="A292" s="2" t="s">
        <v>238</v>
      </c>
      <c r="B292" s="4">
        <v>6660</v>
      </c>
      <c r="C292" s="4">
        <v>15</v>
      </c>
      <c r="D292" s="28">
        <f t="shared" si="11"/>
        <v>0.0022522522522522522</v>
      </c>
      <c r="E292" s="4">
        <v>6550</v>
      </c>
      <c r="F292" s="4">
        <v>5253</v>
      </c>
      <c r="G292" s="4">
        <v>1297</v>
      </c>
      <c r="H292" s="5">
        <f t="shared" si="10"/>
        <v>0.8019847328244275</v>
      </c>
      <c r="I292" s="10">
        <v>3.06</v>
      </c>
      <c r="J292" s="10">
        <v>3.23</v>
      </c>
      <c r="K292" s="10">
        <v>2.33</v>
      </c>
      <c r="L292" s="8">
        <v>0.5</v>
      </c>
      <c r="M292" s="8">
        <v>0.9</v>
      </c>
    </row>
    <row r="293" spans="1:13" ht="12.75">
      <c r="A293" s="2" t="s">
        <v>247</v>
      </c>
      <c r="B293" s="4">
        <v>1942</v>
      </c>
      <c r="C293" s="4">
        <v>699</v>
      </c>
      <c r="D293" s="28">
        <f t="shared" si="11"/>
        <v>0.35993820803295573</v>
      </c>
      <c r="E293" s="4">
        <v>1120</v>
      </c>
      <c r="F293" s="4">
        <v>791</v>
      </c>
      <c r="G293" s="4">
        <v>329</v>
      </c>
      <c r="H293" s="5">
        <f t="shared" si="10"/>
        <v>0.70625</v>
      </c>
      <c r="I293" s="10">
        <v>2.06</v>
      </c>
      <c r="J293" s="10">
        <v>2.09</v>
      </c>
      <c r="K293" s="10">
        <v>2.01</v>
      </c>
      <c r="L293" s="8">
        <v>2.2</v>
      </c>
      <c r="M293" s="8">
        <v>4.4</v>
      </c>
    </row>
    <row r="294" spans="1:13" ht="12.75">
      <c r="A294" s="2" t="s">
        <v>248</v>
      </c>
      <c r="B294" s="4">
        <v>734</v>
      </c>
      <c r="C294" s="4">
        <v>429</v>
      </c>
      <c r="D294" s="28">
        <f t="shared" si="11"/>
        <v>0.5844686648501363</v>
      </c>
      <c r="E294" s="4">
        <v>249</v>
      </c>
      <c r="F294" s="4">
        <v>214</v>
      </c>
      <c r="G294" s="4">
        <v>35</v>
      </c>
      <c r="H294" s="5">
        <f aca="true" t="shared" si="12" ref="H294:H327">+F294/(F294+G294)</f>
        <v>0.8594377510040161</v>
      </c>
      <c r="I294" s="10">
        <v>2.34</v>
      </c>
      <c r="J294" s="10">
        <v>2.36</v>
      </c>
      <c r="K294" s="10">
        <v>2.23</v>
      </c>
      <c r="L294" s="8">
        <v>2.7</v>
      </c>
      <c r="M294" s="8">
        <v>16.7</v>
      </c>
    </row>
    <row r="295" spans="1:13" ht="12.75">
      <c r="A295" s="2" t="s">
        <v>250</v>
      </c>
      <c r="B295" s="4">
        <v>401</v>
      </c>
      <c r="C295" s="4">
        <v>342</v>
      </c>
      <c r="D295" s="28">
        <f t="shared" si="11"/>
        <v>0.8528678304239401</v>
      </c>
      <c r="E295" s="4">
        <v>14</v>
      </c>
      <c r="F295" s="4">
        <v>7</v>
      </c>
      <c r="G295" s="4">
        <v>7</v>
      </c>
      <c r="H295" s="5">
        <f t="shared" si="12"/>
        <v>0.5</v>
      </c>
      <c r="I295" s="10">
        <v>3.07</v>
      </c>
      <c r="J295" s="10">
        <v>2.86</v>
      </c>
      <c r="K295" s="10">
        <v>3.29</v>
      </c>
      <c r="L295" s="8">
        <v>68.2</v>
      </c>
      <c r="M295" s="8">
        <v>0</v>
      </c>
    </row>
    <row r="296" spans="1:13" ht="12.75">
      <c r="A296" s="2" t="s">
        <v>252</v>
      </c>
      <c r="B296" s="4">
        <v>5721</v>
      </c>
      <c r="C296" s="4">
        <v>32</v>
      </c>
      <c r="D296" s="28">
        <f t="shared" si="11"/>
        <v>0.005593427722426149</v>
      </c>
      <c r="E296" s="4">
        <v>5603</v>
      </c>
      <c r="F296" s="4">
        <v>4659</v>
      </c>
      <c r="G296" s="4">
        <v>944</v>
      </c>
      <c r="H296" s="5">
        <f t="shared" si="12"/>
        <v>0.8315188291986436</v>
      </c>
      <c r="I296" s="10">
        <v>2.92</v>
      </c>
      <c r="J296" s="10">
        <v>3.06</v>
      </c>
      <c r="K296" s="10">
        <v>2.26</v>
      </c>
      <c r="L296" s="8">
        <v>0.4</v>
      </c>
      <c r="M296" s="8">
        <v>2.8</v>
      </c>
    </row>
    <row r="297" spans="1:13" ht="12.75">
      <c r="A297" s="2" t="s">
        <v>256</v>
      </c>
      <c r="B297" s="4">
        <v>7083</v>
      </c>
      <c r="C297" s="4">
        <v>48</v>
      </c>
      <c r="D297" s="28">
        <f t="shared" si="11"/>
        <v>0.006776789495976281</v>
      </c>
      <c r="E297" s="4">
        <v>6809</v>
      </c>
      <c r="F297" s="4">
        <v>5529</v>
      </c>
      <c r="G297" s="4">
        <v>1280</v>
      </c>
      <c r="H297" s="5">
        <f t="shared" si="12"/>
        <v>0.8120135115288588</v>
      </c>
      <c r="I297" s="10">
        <v>3.21</v>
      </c>
      <c r="J297" s="10">
        <v>3.36</v>
      </c>
      <c r="K297" s="10">
        <v>2.52</v>
      </c>
      <c r="L297" s="8">
        <v>1.3</v>
      </c>
      <c r="M297" s="8">
        <v>2.4</v>
      </c>
    </row>
    <row r="298" spans="1:13" ht="12.75">
      <c r="A298" s="2" t="s">
        <v>257</v>
      </c>
      <c r="B298" s="4">
        <v>5632</v>
      </c>
      <c r="C298" s="4">
        <v>26</v>
      </c>
      <c r="D298" s="28">
        <f t="shared" si="11"/>
        <v>0.004616477272727273</v>
      </c>
      <c r="E298" s="4">
        <v>5521</v>
      </c>
      <c r="F298" s="4">
        <v>4575</v>
      </c>
      <c r="G298" s="4">
        <v>946</v>
      </c>
      <c r="H298" s="5">
        <f t="shared" si="12"/>
        <v>0.8286542293062851</v>
      </c>
      <c r="I298" s="10">
        <v>2.88</v>
      </c>
      <c r="J298" s="10">
        <v>3.02</v>
      </c>
      <c r="K298" s="10">
        <v>2.23</v>
      </c>
      <c r="L298" s="8">
        <v>0.6</v>
      </c>
      <c r="M298" s="8">
        <v>1.8</v>
      </c>
    </row>
    <row r="299" spans="1:13" ht="12.75">
      <c r="A299" s="2" t="s">
        <v>258</v>
      </c>
      <c r="B299" s="4">
        <v>964</v>
      </c>
      <c r="C299" s="4">
        <v>408</v>
      </c>
      <c r="D299" s="28">
        <f t="shared" si="11"/>
        <v>0.42323651452282157</v>
      </c>
      <c r="E299" s="4">
        <v>531</v>
      </c>
      <c r="F299" s="4">
        <v>419</v>
      </c>
      <c r="G299" s="4">
        <v>112</v>
      </c>
      <c r="H299" s="5">
        <f t="shared" si="12"/>
        <v>0.7890772128060264</v>
      </c>
      <c r="I299" s="10">
        <v>2.32</v>
      </c>
      <c r="J299" s="10">
        <v>2.35</v>
      </c>
      <c r="K299" s="10">
        <v>2.24</v>
      </c>
      <c r="L299" s="8">
        <v>0.7</v>
      </c>
      <c r="M299" s="8">
        <v>2.6</v>
      </c>
    </row>
    <row r="300" spans="1:13" ht="12.75">
      <c r="A300" s="2" t="s">
        <v>259</v>
      </c>
      <c r="B300" s="4">
        <v>1374</v>
      </c>
      <c r="C300" s="4">
        <v>874</v>
      </c>
      <c r="D300" s="28">
        <f t="shared" si="11"/>
        <v>0.636098981077147</v>
      </c>
      <c r="E300" s="4">
        <v>459</v>
      </c>
      <c r="F300" s="4">
        <v>412</v>
      </c>
      <c r="G300" s="4">
        <v>47</v>
      </c>
      <c r="H300" s="5">
        <f t="shared" si="12"/>
        <v>0.8976034858387799</v>
      </c>
      <c r="I300" s="10">
        <v>2.14</v>
      </c>
      <c r="J300" s="10">
        <v>2.17</v>
      </c>
      <c r="K300" s="10">
        <v>1.85</v>
      </c>
      <c r="L300" s="8">
        <v>2.8</v>
      </c>
      <c r="M300" s="8">
        <v>9.6</v>
      </c>
    </row>
    <row r="301" spans="1:13" ht="12.75">
      <c r="A301" s="2" t="s">
        <v>440</v>
      </c>
      <c r="B301" s="4">
        <v>194</v>
      </c>
      <c r="C301" s="4">
        <v>11</v>
      </c>
      <c r="D301" s="28">
        <f aca="true" t="shared" si="13" ref="D301:D329">C301/B301</f>
        <v>0.05670103092783505</v>
      </c>
      <c r="E301" s="4">
        <v>179</v>
      </c>
      <c r="F301" s="4">
        <v>165</v>
      </c>
      <c r="G301" s="4">
        <v>14</v>
      </c>
      <c r="H301" s="5">
        <f t="shared" si="12"/>
        <v>0.9217877094972067</v>
      </c>
      <c r="I301" s="10">
        <v>2.82</v>
      </c>
      <c r="J301" s="10">
        <v>2.81</v>
      </c>
      <c r="K301" s="10">
        <v>2.93</v>
      </c>
      <c r="L301" s="8">
        <v>0</v>
      </c>
      <c r="M301" s="8">
        <v>6.7</v>
      </c>
    </row>
    <row r="302" spans="1:13" ht="12.75">
      <c r="A302" s="2" t="s">
        <v>260</v>
      </c>
      <c r="B302" s="4">
        <v>928</v>
      </c>
      <c r="C302" s="4">
        <v>394</v>
      </c>
      <c r="D302" s="28">
        <f t="shared" si="13"/>
        <v>0.4245689655172414</v>
      </c>
      <c r="E302" s="4">
        <v>502</v>
      </c>
      <c r="F302" s="4">
        <v>416</v>
      </c>
      <c r="G302" s="4">
        <v>86</v>
      </c>
      <c r="H302" s="5">
        <f t="shared" si="12"/>
        <v>0.8286852589641435</v>
      </c>
      <c r="I302" s="10">
        <v>2.45</v>
      </c>
      <c r="J302" s="10">
        <v>2.34</v>
      </c>
      <c r="K302" s="10">
        <v>3</v>
      </c>
      <c r="L302" s="8">
        <v>1.9</v>
      </c>
      <c r="M302" s="8">
        <v>3.4</v>
      </c>
    </row>
    <row r="303" spans="1:13" ht="12.75">
      <c r="A303" s="2" t="s">
        <v>261</v>
      </c>
      <c r="B303" s="4">
        <v>7774</v>
      </c>
      <c r="C303" s="4">
        <v>122</v>
      </c>
      <c r="D303" s="28">
        <f t="shared" si="13"/>
        <v>0.01569333676357088</v>
      </c>
      <c r="E303" s="4">
        <v>7353</v>
      </c>
      <c r="F303" s="4">
        <v>6172</v>
      </c>
      <c r="G303" s="4">
        <v>1181</v>
      </c>
      <c r="H303" s="5">
        <f t="shared" si="12"/>
        <v>0.8393852849177207</v>
      </c>
      <c r="I303" s="10">
        <v>3.43</v>
      </c>
      <c r="J303" s="10">
        <v>3.4</v>
      </c>
      <c r="K303" s="10">
        <v>3.57</v>
      </c>
      <c r="L303" s="8">
        <v>1.6</v>
      </c>
      <c r="M303" s="8">
        <v>3</v>
      </c>
    </row>
    <row r="304" spans="1:13" ht="12.75">
      <c r="A304" s="2" t="s">
        <v>262</v>
      </c>
      <c r="B304" s="4">
        <v>163</v>
      </c>
      <c r="C304" s="4">
        <v>15</v>
      </c>
      <c r="D304" s="28">
        <f t="shared" si="13"/>
        <v>0.09202453987730061</v>
      </c>
      <c r="E304" s="4">
        <v>145</v>
      </c>
      <c r="F304" s="4">
        <v>130</v>
      </c>
      <c r="G304" s="4">
        <v>15</v>
      </c>
      <c r="H304" s="5">
        <f t="shared" si="12"/>
        <v>0.896551724137931</v>
      </c>
      <c r="I304" s="10">
        <v>2.88</v>
      </c>
      <c r="J304" s="10">
        <v>2.82</v>
      </c>
      <c r="K304" s="10">
        <v>3.33</v>
      </c>
      <c r="L304" s="8">
        <v>0</v>
      </c>
      <c r="M304" s="8">
        <v>0</v>
      </c>
    </row>
    <row r="305" spans="1:13" ht="12.75">
      <c r="A305" s="2" t="s">
        <v>263</v>
      </c>
      <c r="B305" s="4">
        <v>8956</v>
      </c>
      <c r="C305" s="4">
        <v>32</v>
      </c>
      <c r="D305" s="28">
        <f t="shared" si="13"/>
        <v>0.003573023671281822</v>
      </c>
      <c r="E305" s="4">
        <v>8815</v>
      </c>
      <c r="F305" s="4">
        <v>7773</v>
      </c>
      <c r="G305" s="4">
        <v>1042</v>
      </c>
      <c r="H305" s="5">
        <f t="shared" si="12"/>
        <v>0.8817923993193421</v>
      </c>
      <c r="I305" s="10">
        <v>2.96</v>
      </c>
      <c r="J305" s="10">
        <v>3.09</v>
      </c>
      <c r="K305" s="10">
        <v>1.95</v>
      </c>
      <c r="L305" s="8">
        <v>0.3</v>
      </c>
      <c r="M305" s="8">
        <v>2.7</v>
      </c>
    </row>
    <row r="306" spans="1:13" ht="12.75">
      <c r="A306" s="2" t="s">
        <v>264</v>
      </c>
      <c r="B306" s="4">
        <v>3640</v>
      </c>
      <c r="C306" s="4">
        <v>174</v>
      </c>
      <c r="D306" s="28">
        <f t="shared" si="13"/>
        <v>0.0478021978021978</v>
      </c>
      <c r="E306" s="4">
        <v>3358</v>
      </c>
      <c r="F306" s="4">
        <v>2700</v>
      </c>
      <c r="G306" s="4">
        <v>658</v>
      </c>
      <c r="H306" s="5">
        <f t="shared" si="12"/>
        <v>0.8040500297796307</v>
      </c>
      <c r="I306" s="10">
        <v>2.91</v>
      </c>
      <c r="J306" s="10">
        <v>2.98</v>
      </c>
      <c r="K306" s="10">
        <v>2.64</v>
      </c>
      <c r="L306" s="8">
        <v>1.5</v>
      </c>
      <c r="M306" s="8">
        <v>1.9</v>
      </c>
    </row>
    <row r="307" spans="1:13" ht="12.75">
      <c r="A307" s="2" t="s">
        <v>268</v>
      </c>
      <c r="B307" s="4">
        <v>3379</v>
      </c>
      <c r="C307" s="4">
        <v>2</v>
      </c>
      <c r="D307" s="28">
        <f t="shared" si="13"/>
        <v>0.0005918910920390648</v>
      </c>
      <c r="E307" s="4">
        <v>3299</v>
      </c>
      <c r="F307" s="4">
        <v>2849</v>
      </c>
      <c r="G307" s="4">
        <v>450</v>
      </c>
      <c r="H307" s="5">
        <f t="shared" si="12"/>
        <v>0.863595028796605</v>
      </c>
      <c r="I307" s="10">
        <v>2.77</v>
      </c>
      <c r="J307" s="10">
        <v>2.84</v>
      </c>
      <c r="K307" s="10">
        <v>2.34</v>
      </c>
      <c r="L307" s="8">
        <v>0.6</v>
      </c>
      <c r="M307" s="8">
        <v>2.2</v>
      </c>
    </row>
    <row r="308" spans="1:13" ht="12.75">
      <c r="A308" s="2" t="s">
        <v>270</v>
      </c>
      <c r="B308" s="4">
        <v>2936</v>
      </c>
      <c r="C308" s="4">
        <v>1090</v>
      </c>
      <c r="D308" s="28">
        <f t="shared" si="13"/>
        <v>0.3712534059945504</v>
      </c>
      <c r="E308" s="4">
        <v>1651</v>
      </c>
      <c r="F308" s="4">
        <v>1200</v>
      </c>
      <c r="G308" s="4">
        <v>451</v>
      </c>
      <c r="H308" s="5">
        <f t="shared" si="12"/>
        <v>0.726832222895215</v>
      </c>
      <c r="I308" s="10">
        <v>2.36</v>
      </c>
      <c r="J308" s="10">
        <v>2.26</v>
      </c>
      <c r="K308" s="10">
        <v>2.65</v>
      </c>
      <c r="L308" s="8">
        <v>2.7</v>
      </c>
      <c r="M308" s="8">
        <v>7.2</v>
      </c>
    </row>
    <row r="309" spans="1:13" ht="12.75">
      <c r="A309" s="2" t="s">
        <v>271</v>
      </c>
      <c r="B309" s="4">
        <v>3710</v>
      </c>
      <c r="C309" s="4">
        <v>1237</v>
      </c>
      <c r="D309" s="28">
        <f t="shared" si="13"/>
        <v>0.3334231805929919</v>
      </c>
      <c r="E309" s="4">
        <v>2317</v>
      </c>
      <c r="F309" s="4">
        <v>1925</v>
      </c>
      <c r="G309" s="4">
        <v>392</v>
      </c>
      <c r="H309" s="5">
        <f t="shared" si="12"/>
        <v>0.8308157099697885</v>
      </c>
      <c r="I309" s="10">
        <v>2.35</v>
      </c>
      <c r="J309" s="10">
        <v>2.37</v>
      </c>
      <c r="K309" s="10">
        <v>2.25</v>
      </c>
      <c r="L309" s="8">
        <v>1.4</v>
      </c>
      <c r="M309" s="8">
        <v>4.6</v>
      </c>
    </row>
    <row r="310" spans="1:13" ht="12.75">
      <c r="A310" s="2" t="s">
        <v>272</v>
      </c>
      <c r="B310" s="4">
        <v>3878</v>
      </c>
      <c r="C310" s="4">
        <v>1797</v>
      </c>
      <c r="D310" s="28">
        <f t="shared" si="13"/>
        <v>0.463383187209902</v>
      </c>
      <c r="E310" s="4">
        <v>1924</v>
      </c>
      <c r="F310" s="4">
        <v>1540</v>
      </c>
      <c r="G310" s="4">
        <v>384</v>
      </c>
      <c r="H310" s="5">
        <f t="shared" si="12"/>
        <v>0.8004158004158004</v>
      </c>
      <c r="I310" s="10">
        <v>2.57</v>
      </c>
      <c r="J310" s="10">
        <v>2.42</v>
      </c>
      <c r="K310" s="10">
        <v>3.14</v>
      </c>
      <c r="L310" s="8">
        <v>1.4</v>
      </c>
      <c r="M310" s="8">
        <v>8.4</v>
      </c>
    </row>
    <row r="311" spans="1:13" ht="12.75">
      <c r="A311" s="2" t="s">
        <v>273</v>
      </c>
      <c r="B311" s="4">
        <v>4674</v>
      </c>
      <c r="C311" s="4">
        <v>29</v>
      </c>
      <c r="D311" s="28">
        <f t="shared" si="13"/>
        <v>0.006204535729567822</v>
      </c>
      <c r="E311" s="4">
        <v>4555</v>
      </c>
      <c r="F311" s="4">
        <v>4064</v>
      </c>
      <c r="G311" s="4">
        <v>491</v>
      </c>
      <c r="H311" s="5">
        <f t="shared" si="12"/>
        <v>0.8922063666300768</v>
      </c>
      <c r="I311" s="10">
        <v>2.81</v>
      </c>
      <c r="J311" s="10">
        <v>2.89</v>
      </c>
      <c r="K311" s="10">
        <v>2.19</v>
      </c>
      <c r="L311" s="8">
        <v>0.3</v>
      </c>
      <c r="M311" s="8">
        <v>1.8</v>
      </c>
    </row>
    <row r="312" spans="1:13" ht="12.75">
      <c r="A312" s="2" t="s">
        <v>275</v>
      </c>
      <c r="B312" s="4">
        <v>4970</v>
      </c>
      <c r="C312" s="4">
        <v>134</v>
      </c>
      <c r="D312" s="28">
        <f t="shared" si="13"/>
        <v>0.026961770623742453</v>
      </c>
      <c r="E312" s="4">
        <v>4758</v>
      </c>
      <c r="F312" s="4">
        <v>4378</v>
      </c>
      <c r="G312" s="4">
        <v>380</v>
      </c>
      <c r="H312" s="5">
        <f t="shared" si="12"/>
        <v>0.9201345102984447</v>
      </c>
      <c r="I312" s="10">
        <v>2.88</v>
      </c>
      <c r="J312" s="10">
        <v>2.91</v>
      </c>
      <c r="K312" s="10">
        <v>2.57</v>
      </c>
      <c r="L312" s="8">
        <v>0.5</v>
      </c>
      <c r="M312" s="8">
        <v>3.6</v>
      </c>
    </row>
    <row r="313" spans="1:13" ht="12.75">
      <c r="A313" s="2" t="s">
        <v>277</v>
      </c>
      <c r="B313" s="4">
        <v>3437</v>
      </c>
      <c r="C313" s="4">
        <v>13</v>
      </c>
      <c r="D313" s="28">
        <f t="shared" si="13"/>
        <v>0.003782368344486471</v>
      </c>
      <c r="E313" s="4">
        <v>3313</v>
      </c>
      <c r="F313" s="4">
        <v>2845</v>
      </c>
      <c r="G313" s="4">
        <v>468</v>
      </c>
      <c r="H313" s="5">
        <f t="shared" si="12"/>
        <v>0.8587383036522789</v>
      </c>
      <c r="I313" s="10">
        <v>3.18</v>
      </c>
      <c r="J313" s="10">
        <v>3.28</v>
      </c>
      <c r="K313" s="10">
        <v>2.6</v>
      </c>
      <c r="L313" s="8">
        <v>0.9</v>
      </c>
      <c r="M313" s="8">
        <v>10.9</v>
      </c>
    </row>
    <row r="314" spans="1:13" ht="12.75">
      <c r="A314" s="2" t="s">
        <v>279</v>
      </c>
      <c r="B314" s="4">
        <v>1092</v>
      </c>
      <c r="C314" s="4">
        <v>379</v>
      </c>
      <c r="D314" s="28">
        <f t="shared" si="13"/>
        <v>0.34706959706959706</v>
      </c>
      <c r="E314" s="4">
        <v>687</v>
      </c>
      <c r="F314" s="4">
        <v>463</v>
      </c>
      <c r="G314" s="4">
        <v>224</v>
      </c>
      <c r="H314" s="5">
        <f t="shared" si="12"/>
        <v>0.6739446870451238</v>
      </c>
      <c r="I314" s="10">
        <v>2.51</v>
      </c>
      <c r="J314" s="10">
        <v>2.41</v>
      </c>
      <c r="K314" s="10">
        <v>2.73</v>
      </c>
      <c r="L314" s="8">
        <v>0.9</v>
      </c>
      <c r="M314" s="8">
        <v>0.9</v>
      </c>
    </row>
    <row r="315" spans="1:13" ht="12.75">
      <c r="A315" s="2" t="s">
        <v>284</v>
      </c>
      <c r="B315" s="4">
        <v>611</v>
      </c>
      <c r="C315" s="4">
        <v>0</v>
      </c>
      <c r="D315" s="28">
        <f t="shared" si="13"/>
        <v>0</v>
      </c>
      <c r="E315" s="4">
        <v>605</v>
      </c>
      <c r="F315" s="4">
        <v>529</v>
      </c>
      <c r="G315" s="4">
        <v>76</v>
      </c>
      <c r="H315" s="5">
        <f t="shared" si="12"/>
        <v>0.8743801652892562</v>
      </c>
      <c r="I315" s="10">
        <v>2.92</v>
      </c>
      <c r="J315" s="10">
        <v>3.02</v>
      </c>
      <c r="K315" s="10">
        <v>2.17</v>
      </c>
      <c r="L315" s="8">
        <v>0.4</v>
      </c>
      <c r="M315" s="8">
        <v>0</v>
      </c>
    </row>
    <row r="316" spans="1:13" ht="12.75">
      <c r="A316" s="2" t="s">
        <v>285</v>
      </c>
      <c r="B316" s="4">
        <v>2713</v>
      </c>
      <c r="C316" s="4">
        <v>266</v>
      </c>
      <c r="D316" s="28">
        <f t="shared" si="13"/>
        <v>0.098046443051972</v>
      </c>
      <c r="E316" s="4">
        <v>2370</v>
      </c>
      <c r="F316" s="4">
        <v>2137</v>
      </c>
      <c r="G316" s="4">
        <v>233</v>
      </c>
      <c r="H316" s="5">
        <f t="shared" si="12"/>
        <v>0.9016877637130801</v>
      </c>
      <c r="I316" s="10">
        <v>2.75</v>
      </c>
      <c r="J316" s="10">
        <v>2.79</v>
      </c>
      <c r="K316" s="10">
        <v>2.33</v>
      </c>
      <c r="L316" s="8">
        <v>0.9</v>
      </c>
      <c r="M316" s="8">
        <v>1.3</v>
      </c>
    </row>
    <row r="317" spans="1:13" ht="12.75">
      <c r="A317" s="2" t="s">
        <v>286</v>
      </c>
      <c r="B317" s="4">
        <v>764</v>
      </c>
      <c r="C317" s="4">
        <v>442</v>
      </c>
      <c r="D317" s="28">
        <f t="shared" si="13"/>
        <v>0.5785340314136126</v>
      </c>
      <c r="E317" s="4">
        <v>260</v>
      </c>
      <c r="F317" s="4">
        <v>210</v>
      </c>
      <c r="G317" s="4">
        <v>50</v>
      </c>
      <c r="H317" s="5">
        <f t="shared" si="12"/>
        <v>0.8076923076923077</v>
      </c>
      <c r="I317" s="10">
        <v>2.28</v>
      </c>
      <c r="J317" s="10">
        <v>2.25</v>
      </c>
      <c r="K317" s="10">
        <v>2.38</v>
      </c>
      <c r="L317" s="8">
        <v>5.4</v>
      </c>
      <c r="M317" s="8">
        <v>15.3</v>
      </c>
    </row>
    <row r="318" spans="1:13" ht="12.75">
      <c r="A318" s="2" t="s">
        <v>288</v>
      </c>
      <c r="B318" s="4">
        <v>1461</v>
      </c>
      <c r="C318" s="4">
        <v>663</v>
      </c>
      <c r="D318" s="28">
        <f t="shared" si="13"/>
        <v>0.4537987679671458</v>
      </c>
      <c r="E318" s="4">
        <v>722</v>
      </c>
      <c r="F318" s="4">
        <v>634</v>
      </c>
      <c r="G318" s="4">
        <v>88</v>
      </c>
      <c r="H318" s="5">
        <f t="shared" si="12"/>
        <v>0.8781163434903048</v>
      </c>
      <c r="I318" s="10">
        <v>2.38</v>
      </c>
      <c r="J318" s="10">
        <v>2.36</v>
      </c>
      <c r="K318" s="10">
        <v>2.5</v>
      </c>
      <c r="L318" s="8">
        <v>1.7</v>
      </c>
      <c r="M318" s="8">
        <v>9.3</v>
      </c>
    </row>
    <row r="319" spans="1:13" ht="12.75">
      <c r="A319" s="2" t="s">
        <v>289</v>
      </c>
      <c r="B319" s="4">
        <v>14571</v>
      </c>
      <c r="C319" s="4">
        <v>41</v>
      </c>
      <c r="D319" s="28">
        <f t="shared" si="13"/>
        <v>0.0028138082492622334</v>
      </c>
      <c r="E319" s="4">
        <v>14268</v>
      </c>
      <c r="F319" s="4">
        <v>10683</v>
      </c>
      <c r="G319" s="4">
        <v>3585</v>
      </c>
      <c r="H319" s="5">
        <f t="shared" si="12"/>
        <v>0.7487384356602187</v>
      </c>
      <c r="I319" s="10">
        <v>3</v>
      </c>
      <c r="J319" s="10">
        <v>3.23</v>
      </c>
      <c r="K319" s="10">
        <v>2.32</v>
      </c>
      <c r="L319" s="8">
        <v>0.5</v>
      </c>
      <c r="M319" s="8">
        <v>1.6</v>
      </c>
    </row>
    <row r="320" spans="1:13" ht="12.75">
      <c r="A320" s="2" t="s">
        <v>290</v>
      </c>
      <c r="B320" s="4">
        <v>1789</v>
      </c>
      <c r="C320" s="4">
        <v>39</v>
      </c>
      <c r="D320" s="28">
        <f t="shared" si="13"/>
        <v>0.021799888205701508</v>
      </c>
      <c r="E320" s="4">
        <v>1721</v>
      </c>
      <c r="F320" s="4">
        <v>1630</v>
      </c>
      <c r="G320" s="4">
        <v>91</v>
      </c>
      <c r="H320" s="5">
        <f t="shared" si="12"/>
        <v>0.94712376525276</v>
      </c>
      <c r="I320" s="10">
        <v>2.76</v>
      </c>
      <c r="J320" s="10">
        <v>2.78</v>
      </c>
      <c r="K320" s="10">
        <v>2.48</v>
      </c>
      <c r="L320" s="8">
        <v>0.5</v>
      </c>
      <c r="M320" s="8">
        <v>3.2</v>
      </c>
    </row>
    <row r="321" spans="1:13" ht="12.75">
      <c r="A321" s="2" t="s">
        <v>291</v>
      </c>
      <c r="B321" s="4">
        <v>172</v>
      </c>
      <c r="C321" s="4">
        <v>164</v>
      </c>
      <c r="D321" s="28">
        <f t="shared" si="13"/>
        <v>0.9534883720930233</v>
      </c>
      <c r="E321" s="4">
        <v>7</v>
      </c>
      <c r="F321" s="4">
        <v>6</v>
      </c>
      <c r="G321" s="4">
        <v>1</v>
      </c>
      <c r="H321" s="5">
        <f t="shared" si="12"/>
        <v>0.8571428571428571</v>
      </c>
      <c r="I321" s="10">
        <v>1.57</v>
      </c>
      <c r="J321" s="10">
        <v>1.67</v>
      </c>
      <c r="K321" s="10">
        <v>1</v>
      </c>
      <c r="L321" s="8">
        <v>0</v>
      </c>
      <c r="M321" s="8">
        <v>50</v>
      </c>
    </row>
    <row r="322" spans="1:13" ht="12.75">
      <c r="A322" s="2" t="s">
        <v>293</v>
      </c>
      <c r="B322" s="4">
        <v>2008</v>
      </c>
      <c r="C322" s="4">
        <v>7</v>
      </c>
      <c r="D322" s="28">
        <f t="shared" si="13"/>
        <v>0.0034860557768924302</v>
      </c>
      <c r="E322" s="4">
        <v>1978</v>
      </c>
      <c r="F322" s="4">
        <v>1870</v>
      </c>
      <c r="G322" s="4">
        <v>108</v>
      </c>
      <c r="H322" s="5">
        <f t="shared" si="12"/>
        <v>0.9453993933265925</v>
      </c>
      <c r="I322" s="10">
        <v>2.83</v>
      </c>
      <c r="J322" s="10">
        <v>2.86</v>
      </c>
      <c r="K322" s="10">
        <v>2.4</v>
      </c>
      <c r="L322" s="8">
        <v>0.4</v>
      </c>
      <c r="M322" s="8">
        <v>1.8</v>
      </c>
    </row>
    <row r="323" spans="1:13" ht="12.75">
      <c r="A323" s="2" t="s">
        <v>294</v>
      </c>
      <c r="B323" s="4">
        <v>9044</v>
      </c>
      <c r="C323" s="4">
        <v>30</v>
      </c>
      <c r="D323" s="28">
        <f t="shared" si="13"/>
        <v>0.0033171163202122956</v>
      </c>
      <c r="E323" s="4">
        <v>8883</v>
      </c>
      <c r="F323" s="4">
        <v>8258</v>
      </c>
      <c r="G323" s="4">
        <v>625</v>
      </c>
      <c r="H323" s="5">
        <f t="shared" si="12"/>
        <v>0.9296408870876955</v>
      </c>
      <c r="I323" s="10">
        <v>3.21</v>
      </c>
      <c r="J323" s="10">
        <v>3.25</v>
      </c>
      <c r="K323" s="10">
        <v>2.61</v>
      </c>
      <c r="L323" s="8">
        <v>0.4</v>
      </c>
      <c r="M323" s="8">
        <v>4</v>
      </c>
    </row>
    <row r="324" spans="1:13" ht="12.75">
      <c r="A324" s="2" t="s">
        <v>295</v>
      </c>
      <c r="B324" s="4">
        <v>2014</v>
      </c>
      <c r="C324" s="4">
        <v>255</v>
      </c>
      <c r="D324" s="28">
        <f t="shared" si="13"/>
        <v>0.1266137040714995</v>
      </c>
      <c r="E324" s="4">
        <v>1735</v>
      </c>
      <c r="F324" s="4">
        <v>1436</v>
      </c>
      <c r="G324" s="4">
        <v>299</v>
      </c>
      <c r="H324" s="5">
        <f t="shared" si="12"/>
        <v>0.8276657060518732</v>
      </c>
      <c r="I324" s="10">
        <v>2.84</v>
      </c>
      <c r="J324" s="10">
        <v>3.03</v>
      </c>
      <c r="K324" s="10">
        <v>1.92</v>
      </c>
      <c r="L324" s="8">
        <v>0.3</v>
      </c>
      <c r="M324" s="8">
        <v>1.3</v>
      </c>
    </row>
    <row r="325" spans="1:13" ht="12.75">
      <c r="A325" s="2" t="s">
        <v>297</v>
      </c>
      <c r="B325" s="4">
        <v>2279</v>
      </c>
      <c r="C325" s="4">
        <v>1400</v>
      </c>
      <c r="D325" s="28">
        <f t="shared" si="13"/>
        <v>0.614304519526108</v>
      </c>
      <c r="E325" s="4">
        <v>805</v>
      </c>
      <c r="F325" s="4">
        <v>561</v>
      </c>
      <c r="G325" s="4">
        <v>244</v>
      </c>
      <c r="H325" s="5">
        <f t="shared" si="12"/>
        <v>0.6968944099378882</v>
      </c>
      <c r="I325" s="10">
        <v>2.25</v>
      </c>
      <c r="J325" s="10">
        <v>2.22</v>
      </c>
      <c r="K325" s="10">
        <v>2.33</v>
      </c>
      <c r="L325" s="8">
        <v>2.9</v>
      </c>
      <c r="M325" s="8">
        <v>7.9</v>
      </c>
    </row>
    <row r="326" spans="1:13" ht="12.75">
      <c r="A326" s="2" t="s">
        <v>298</v>
      </c>
      <c r="B326" s="4">
        <v>1601</v>
      </c>
      <c r="C326" s="4">
        <v>439</v>
      </c>
      <c r="D326" s="28">
        <f t="shared" si="13"/>
        <v>0.27420362273579013</v>
      </c>
      <c r="E326" s="4">
        <v>1070</v>
      </c>
      <c r="F326" s="4">
        <v>753</v>
      </c>
      <c r="G326" s="4">
        <v>317</v>
      </c>
      <c r="H326" s="5">
        <f t="shared" si="12"/>
        <v>0.7037383177570093</v>
      </c>
      <c r="I326" s="10">
        <v>2.66</v>
      </c>
      <c r="J326" s="10">
        <v>2.65</v>
      </c>
      <c r="K326" s="10">
        <v>2.68</v>
      </c>
      <c r="L326" s="8">
        <v>2.1</v>
      </c>
      <c r="M326" s="8">
        <v>5.1</v>
      </c>
    </row>
    <row r="327" spans="1:13" ht="12.75">
      <c r="A327" s="2" t="s">
        <v>299</v>
      </c>
      <c r="B327" s="4">
        <v>1494</v>
      </c>
      <c r="C327" s="4">
        <v>0</v>
      </c>
      <c r="D327" s="28">
        <f t="shared" si="13"/>
        <v>0</v>
      </c>
      <c r="E327" s="4">
        <v>1455</v>
      </c>
      <c r="F327" s="4">
        <v>1231</v>
      </c>
      <c r="G327" s="4">
        <v>224</v>
      </c>
      <c r="H327" s="5">
        <f t="shared" si="12"/>
        <v>0.8460481099656357</v>
      </c>
      <c r="I327" s="10">
        <v>3.42</v>
      </c>
      <c r="J327" s="10">
        <v>3.52</v>
      </c>
      <c r="K327" s="10">
        <v>2.85</v>
      </c>
      <c r="L327" s="8">
        <v>0.4</v>
      </c>
      <c r="M327" s="8">
        <v>3</v>
      </c>
    </row>
    <row r="328" spans="1:13" ht="12.75">
      <c r="A328" s="2" t="s">
        <v>304</v>
      </c>
      <c r="B328" s="4">
        <v>2776</v>
      </c>
      <c r="C328" s="4">
        <v>3</v>
      </c>
      <c r="D328" s="28">
        <f t="shared" si="13"/>
        <v>0.001080691642651297</v>
      </c>
      <c r="E328" s="4">
        <v>2525</v>
      </c>
      <c r="F328" s="4">
        <v>1460</v>
      </c>
      <c r="G328" s="4">
        <v>1065</v>
      </c>
      <c r="H328" s="5">
        <f>+F328/(F328+G328)</f>
        <v>0.5782178217821782</v>
      </c>
      <c r="I328" s="10">
        <v>4.14</v>
      </c>
      <c r="J328" s="10">
        <v>3.97</v>
      </c>
      <c r="K328" s="10">
        <v>4.37</v>
      </c>
      <c r="L328" s="8">
        <v>2.9</v>
      </c>
      <c r="M328" s="8">
        <v>5.3</v>
      </c>
    </row>
    <row r="329" spans="1:13" ht="12.75">
      <c r="A329" s="2" t="s">
        <v>305</v>
      </c>
      <c r="B329" s="4">
        <v>1650</v>
      </c>
      <c r="C329" s="4">
        <v>20</v>
      </c>
      <c r="D329" s="28">
        <f t="shared" si="13"/>
        <v>0.012121212121212121</v>
      </c>
      <c r="E329" s="4">
        <v>1566</v>
      </c>
      <c r="F329" s="4">
        <v>1295</v>
      </c>
      <c r="G329" s="4">
        <v>271</v>
      </c>
      <c r="H329" s="5">
        <f>+F329/(F329+G329)</f>
        <v>0.8269476372924649</v>
      </c>
      <c r="I329" s="10">
        <v>2.69</v>
      </c>
      <c r="J329" s="10">
        <v>2.68</v>
      </c>
      <c r="K329" s="10">
        <v>2.75</v>
      </c>
      <c r="L329" s="8">
        <v>1.4</v>
      </c>
      <c r="M329" s="8">
        <v>2.9</v>
      </c>
    </row>
    <row r="330" spans="2:13" ht="12.75">
      <c r="B330" s="4"/>
      <c r="C330" s="4"/>
      <c r="D330" s="28"/>
      <c r="E330" s="4"/>
      <c r="F330" s="4"/>
      <c r="G330" s="4"/>
      <c r="L330" s="8"/>
      <c r="M330" s="8"/>
    </row>
    <row r="332" spans="1:13" ht="12.75">
      <c r="A332" s="2" t="s">
        <v>0</v>
      </c>
      <c r="B332" s="4">
        <v>7679307</v>
      </c>
      <c r="C332" s="4">
        <v>235043</v>
      </c>
      <c r="D332" s="28">
        <f>C332/B332</f>
        <v>0.030607319123978245</v>
      </c>
      <c r="E332" s="4">
        <v>7056860</v>
      </c>
      <c r="F332" s="4">
        <v>3739166</v>
      </c>
      <c r="G332" s="4">
        <v>3317694</v>
      </c>
      <c r="H332" s="5">
        <f>+F332/(F332+G332)</f>
        <v>0.5298625734391783</v>
      </c>
      <c r="I332" s="10">
        <v>2.61</v>
      </c>
      <c r="J332" s="10">
        <v>2.78</v>
      </c>
      <c r="K332" s="10">
        <v>2.41</v>
      </c>
      <c r="L332" s="8">
        <v>1.6</v>
      </c>
      <c r="M332" s="8">
        <v>4.6</v>
      </c>
    </row>
    <row r="335" ht="12.75">
      <c r="A335" s="2" t="s">
        <v>306</v>
      </c>
    </row>
    <row r="336" ht="12.75">
      <c r="A336" s="2" t="s">
        <v>307</v>
      </c>
    </row>
    <row r="337" ht="12.75">
      <c r="A337" s="3" t="s">
        <v>482</v>
      </c>
    </row>
  </sheetData>
  <sheetProtection/>
  <printOptions/>
  <pageMargins left="0.78" right="0.25" top="0.99" bottom="0.94" header="0.5" footer="0.5"/>
  <pageSetup fitToHeight="6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2.75"/>
  <cols>
    <col min="1" max="1" width="25.7109375" style="37" customWidth="1"/>
    <col min="2" max="2" width="9.140625" style="35" bestFit="1" customWidth="1"/>
    <col min="3" max="3" width="8.7109375" style="35" bestFit="1" customWidth="1"/>
    <col min="4" max="4" width="8.7109375" style="35" customWidth="1"/>
    <col min="5" max="5" width="12.140625" style="35" bestFit="1" customWidth="1"/>
    <col min="6" max="7" width="9.00390625" style="35" bestFit="1" customWidth="1"/>
    <col min="8" max="8" width="9.00390625" style="35" customWidth="1"/>
    <col min="9" max="9" width="10.28125" style="48" bestFit="1" customWidth="1"/>
    <col min="10" max="11" width="10.28125" style="36" bestFit="1" customWidth="1"/>
    <col min="12" max="12" width="8.7109375" style="55" bestFit="1" customWidth="1"/>
    <col min="13" max="13" width="8.140625" style="55" bestFit="1" customWidth="1"/>
    <col min="14" max="14" width="21.140625" style="0" customWidth="1"/>
    <col min="15" max="16" width="12.57421875" style="35" customWidth="1"/>
    <col min="17" max="20" width="18.421875" style="54" customWidth="1"/>
    <col min="22" max="16384" width="9.140625" style="37" customWidth="1"/>
  </cols>
  <sheetData>
    <row r="1" ht="15">
      <c r="A1" s="62" t="s">
        <v>485</v>
      </c>
    </row>
    <row r="2" ht="15">
      <c r="A2" s="62" t="s">
        <v>314</v>
      </c>
    </row>
    <row r="3" spans="5:16" ht="12.75">
      <c r="E3" s="38" t="s">
        <v>309</v>
      </c>
      <c r="J3" s="43" t="s">
        <v>319</v>
      </c>
      <c r="K3" s="43" t="s">
        <v>319</v>
      </c>
      <c r="L3" s="39"/>
      <c r="O3" s="54" t="s">
        <v>495</v>
      </c>
      <c r="P3" s="54" t="s">
        <v>495</v>
      </c>
    </row>
    <row r="4" spans="2:20" ht="12.75">
      <c r="B4" s="38" t="s">
        <v>315</v>
      </c>
      <c r="C4" s="38" t="s">
        <v>308</v>
      </c>
      <c r="D4" s="38"/>
      <c r="E4" s="38" t="s">
        <v>317</v>
      </c>
      <c r="F4" s="38" t="s">
        <v>310</v>
      </c>
      <c r="G4" s="38" t="s">
        <v>311</v>
      </c>
      <c r="H4" s="38" t="s">
        <v>318</v>
      </c>
      <c r="I4" s="43" t="s">
        <v>319</v>
      </c>
      <c r="J4" s="43" t="s">
        <v>310</v>
      </c>
      <c r="K4" s="43" t="s">
        <v>311</v>
      </c>
      <c r="L4" s="39" t="s">
        <v>310</v>
      </c>
      <c r="M4" s="39" t="s">
        <v>311</v>
      </c>
      <c r="O4" s="54" t="s">
        <v>310</v>
      </c>
      <c r="P4" s="54" t="s">
        <v>311</v>
      </c>
      <c r="Q4" s="54" t="s">
        <v>501</v>
      </c>
      <c r="R4" s="54" t="s">
        <v>501</v>
      </c>
      <c r="S4" s="54" t="s">
        <v>501</v>
      </c>
      <c r="T4" s="54" t="s">
        <v>501</v>
      </c>
    </row>
    <row r="5" spans="2:20" ht="12.75">
      <c r="B5" s="38" t="s">
        <v>317</v>
      </c>
      <c r="C5" s="38" t="s">
        <v>317</v>
      </c>
      <c r="D5" s="39" t="s">
        <v>318</v>
      </c>
      <c r="E5" s="38" t="s">
        <v>316</v>
      </c>
      <c r="F5" s="38" t="s">
        <v>309</v>
      </c>
      <c r="G5" s="38" t="s">
        <v>309</v>
      </c>
      <c r="H5" s="38" t="s">
        <v>310</v>
      </c>
      <c r="I5" s="53" t="s">
        <v>497</v>
      </c>
      <c r="J5" s="53" t="s">
        <v>497</v>
      </c>
      <c r="K5" s="53" t="s">
        <v>497</v>
      </c>
      <c r="L5" s="39" t="s">
        <v>499</v>
      </c>
      <c r="M5" s="57" t="s">
        <v>499</v>
      </c>
      <c r="O5" s="54" t="s">
        <v>309</v>
      </c>
      <c r="P5" s="54" t="s">
        <v>309</v>
      </c>
      <c r="Q5" s="54" t="s">
        <v>502</v>
      </c>
      <c r="R5" s="54" t="s">
        <v>502</v>
      </c>
      <c r="S5" s="54" t="s">
        <v>502</v>
      </c>
      <c r="T5" s="54" t="s">
        <v>502</v>
      </c>
    </row>
    <row r="6" spans="2:20" ht="12.75">
      <c r="B6" s="38" t="s">
        <v>316</v>
      </c>
      <c r="C6" s="38" t="s">
        <v>316</v>
      </c>
      <c r="D6" s="39" t="s">
        <v>308</v>
      </c>
      <c r="E6" s="52" t="s">
        <v>484</v>
      </c>
      <c r="F6" s="38" t="s">
        <v>316</v>
      </c>
      <c r="G6" s="38" t="s">
        <v>316</v>
      </c>
      <c r="H6" s="38" t="s">
        <v>309</v>
      </c>
      <c r="I6" s="43" t="s">
        <v>498</v>
      </c>
      <c r="J6" s="43" t="s">
        <v>498</v>
      </c>
      <c r="K6" s="43" t="s">
        <v>498</v>
      </c>
      <c r="L6" s="39" t="s">
        <v>500</v>
      </c>
      <c r="M6" s="39" t="s">
        <v>500</v>
      </c>
      <c r="O6" s="54" t="s">
        <v>316</v>
      </c>
      <c r="P6" s="54" t="s">
        <v>316</v>
      </c>
      <c r="Q6" s="59" t="s">
        <v>503</v>
      </c>
      <c r="R6" s="59" t="s">
        <v>504</v>
      </c>
      <c r="S6" s="59" t="s">
        <v>506</v>
      </c>
      <c r="T6" s="59" t="s">
        <v>505</v>
      </c>
    </row>
    <row r="7" spans="4:9" ht="12.75">
      <c r="D7" s="40"/>
      <c r="E7" s="60"/>
      <c r="H7" s="44"/>
      <c r="I7" s="49"/>
    </row>
    <row r="8" spans="1:20" ht="12.75">
      <c r="A8" s="37" t="s">
        <v>99</v>
      </c>
      <c r="B8" s="35">
        <v>10352</v>
      </c>
      <c r="C8" s="35">
        <v>104</v>
      </c>
      <c r="D8" s="41">
        <f>C8/B8</f>
        <v>0.010046367851622875</v>
      </c>
      <c r="E8" s="61">
        <f>F8+G8</f>
        <v>9764</v>
      </c>
      <c r="F8" s="35">
        <v>5478</v>
      </c>
      <c r="G8" s="35">
        <v>4286</v>
      </c>
      <c r="H8" s="42">
        <f aca="true" t="shared" si="0" ref="H8:H25">+F8/(F8+G8)</f>
        <v>0.5610405571487096</v>
      </c>
      <c r="I8" s="50">
        <f>(O8+P8)/E8</f>
        <v>2.687525604260549</v>
      </c>
      <c r="J8" s="36">
        <f aca="true" t="shared" si="1" ref="J8:K12">O8/F8</f>
        <v>2.71613727637824</v>
      </c>
      <c r="K8" s="36">
        <f t="shared" si="1"/>
        <v>2.6509566028931406</v>
      </c>
      <c r="L8" s="55">
        <f>(R8)/(Q8+R8+F8)</f>
        <v>0.01450313339301701</v>
      </c>
      <c r="M8" s="55">
        <f>T8/(S8+T8+G8)</f>
        <v>0.04885057471264368</v>
      </c>
      <c r="O8" s="35">
        <v>14879</v>
      </c>
      <c r="P8" s="35">
        <v>11362</v>
      </c>
      <c r="Q8" s="54">
        <v>26</v>
      </c>
      <c r="R8" s="54">
        <v>81</v>
      </c>
      <c r="S8" s="54">
        <v>17</v>
      </c>
      <c r="T8" s="54">
        <v>221</v>
      </c>
    </row>
    <row r="9" spans="1:20" ht="12.75">
      <c r="A9" s="37" t="s">
        <v>2</v>
      </c>
      <c r="B9" s="35">
        <v>256734</v>
      </c>
      <c r="C9" s="35">
        <v>1726</v>
      </c>
      <c r="D9" s="41">
        <f>C9/B9</f>
        <v>0.006722911651748502</v>
      </c>
      <c r="E9" s="61">
        <f aca="true" t="shared" si="2" ref="E9:E29">F9+G9</f>
        <v>246456</v>
      </c>
      <c r="F9" s="35">
        <v>197173</v>
      </c>
      <c r="G9" s="35">
        <v>49283</v>
      </c>
      <c r="H9" s="42">
        <f t="shared" si="0"/>
        <v>0.8000332716590385</v>
      </c>
      <c r="I9" s="50">
        <f>(O9+P9)/E9</f>
        <v>3.0341602557860226</v>
      </c>
      <c r="J9" s="36">
        <f t="shared" si="1"/>
        <v>3.1168415553853723</v>
      </c>
      <c r="K9" s="36">
        <f t="shared" si="1"/>
        <v>2.7033662723454337</v>
      </c>
      <c r="L9" s="55">
        <f>(R9)/(Q9+R9+F9)</f>
        <v>0.012468167973236131</v>
      </c>
      <c r="M9" s="55">
        <f>T9/(S9+T9+G9)</f>
        <v>0.044238901654855466</v>
      </c>
      <c r="O9" s="35">
        <v>614557</v>
      </c>
      <c r="P9" s="35">
        <v>133230</v>
      </c>
      <c r="Q9" s="54">
        <v>600</v>
      </c>
      <c r="R9" s="54">
        <v>2497</v>
      </c>
      <c r="S9" s="54">
        <v>213</v>
      </c>
      <c r="T9" s="54">
        <v>2291</v>
      </c>
    </row>
    <row r="10" spans="1:20" ht="12.75">
      <c r="A10" s="37" t="s">
        <v>153</v>
      </c>
      <c r="B10" s="35">
        <v>16450</v>
      </c>
      <c r="C10" s="35">
        <v>823</v>
      </c>
      <c r="D10" s="41">
        <f>C10/B10</f>
        <v>0.050030395136778115</v>
      </c>
      <c r="E10" s="61">
        <f t="shared" si="2"/>
        <v>14809</v>
      </c>
      <c r="F10" s="35">
        <v>8250</v>
      </c>
      <c r="G10" s="35">
        <v>6559</v>
      </c>
      <c r="H10" s="42">
        <f t="shared" si="0"/>
        <v>0.5570936592612601</v>
      </c>
      <c r="I10" s="50">
        <f>(O10+P10)/E10</f>
        <v>2.1730704301438313</v>
      </c>
      <c r="J10" s="36">
        <f t="shared" si="1"/>
        <v>2.304</v>
      </c>
      <c r="K10" s="36">
        <f t="shared" si="1"/>
        <v>2.0083854246074098</v>
      </c>
      <c r="L10" s="55">
        <f>(R10)/(Q10+R10+F10)</f>
        <v>0.016159695817490494</v>
      </c>
      <c r="M10" s="55">
        <f>T10/(S10+T10+G10)</f>
        <v>0.05467853042479908</v>
      </c>
      <c r="O10" s="35">
        <v>19008</v>
      </c>
      <c r="P10" s="35">
        <v>13173</v>
      </c>
      <c r="Q10" s="54">
        <v>30</v>
      </c>
      <c r="R10" s="54">
        <v>136</v>
      </c>
      <c r="S10" s="54">
        <v>28</v>
      </c>
      <c r="T10" s="54">
        <v>381</v>
      </c>
    </row>
    <row r="11" spans="1:20" ht="12.75">
      <c r="A11" s="37" t="s">
        <v>3</v>
      </c>
      <c r="B11" s="35">
        <v>81961</v>
      </c>
      <c r="C11" s="35">
        <v>612</v>
      </c>
      <c r="D11" s="41">
        <f>C11/B11</f>
        <v>0.007466965996022499</v>
      </c>
      <c r="E11" s="61">
        <f t="shared" si="2"/>
        <v>78080</v>
      </c>
      <c r="F11" s="35">
        <v>60989</v>
      </c>
      <c r="G11" s="35">
        <v>17091</v>
      </c>
      <c r="H11" s="42">
        <f t="shared" si="0"/>
        <v>0.781109118852459</v>
      </c>
      <c r="I11" s="50">
        <f>(O11+P11)/E11</f>
        <v>2.8680840163934427</v>
      </c>
      <c r="J11" s="36">
        <f t="shared" si="1"/>
        <v>2.947351161684894</v>
      </c>
      <c r="K11" s="36">
        <f t="shared" si="1"/>
        <v>2.585220291381429</v>
      </c>
      <c r="L11" s="55">
        <f>(R11)/(Q11+R11+F11)</f>
        <v>0.015161492379101553</v>
      </c>
      <c r="M11" s="55">
        <f>T11/(S11+T11+G11)</f>
        <v>0.057497801231310465</v>
      </c>
      <c r="O11" s="35">
        <v>179756</v>
      </c>
      <c r="P11" s="35">
        <v>44184</v>
      </c>
      <c r="Q11" s="54">
        <v>330</v>
      </c>
      <c r="R11" s="54">
        <v>944</v>
      </c>
      <c r="S11" s="54">
        <v>55</v>
      </c>
      <c r="T11" s="54">
        <v>1046</v>
      </c>
    </row>
    <row r="12" spans="1:20" ht="12.75">
      <c r="A12" s="37" t="s">
        <v>4</v>
      </c>
      <c r="B12" s="35">
        <v>102849</v>
      </c>
      <c r="C12" s="35">
        <v>808</v>
      </c>
      <c r="D12" s="41">
        <f>C12/B12</f>
        <v>0.007856177502941205</v>
      </c>
      <c r="E12" s="61">
        <f t="shared" si="2"/>
        <v>99419</v>
      </c>
      <c r="F12" s="35">
        <v>86410</v>
      </c>
      <c r="G12" s="35">
        <v>13009</v>
      </c>
      <c r="H12" s="42">
        <f t="shared" si="0"/>
        <v>0.8691497601062171</v>
      </c>
      <c r="I12" s="50">
        <f>(O12+P12)/E12</f>
        <v>2.8939840473148997</v>
      </c>
      <c r="J12" s="36">
        <f t="shared" si="1"/>
        <v>2.9698645990047448</v>
      </c>
      <c r="K12" s="36">
        <f t="shared" si="1"/>
        <v>2.3899607963717426</v>
      </c>
      <c r="L12" s="55">
        <f>(R12)/(Q12+R12+F12)</f>
        <v>0.008041178152702316</v>
      </c>
      <c r="M12" s="55">
        <f>T12/(S12+T12+G12)</f>
        <v>0.04514903565166569</v>
      </c>
      <c r="O12" s="35">
        <v>256626</v>
      </c>
      <c r="P12" s="35">
        <v>31091</v>
      </c>
      <c r="Q12" s="54">
        <v>312</v>
      </c>
      <c r="R12" s="54">
        <v>703</v>
      </c>
      <c r="S12" s="54">
        <v>61</v>
      </c>
      <c r="T12" s="54">
        <v>618</v>
      </c>
    </row>
    <row r="13" spans="4:9" ht="12.75">
      <c r="D13" s="41"/>
      <c r="E13" s="61"/>
      <c r="H13" s="42"/>
      <c r="I13" s="50"/>
    </row>
    <row r="14" spans="1:20" s="45" customFormat="1" ht="12.75">
      <c r="A14" s="45" t="s">
        <v>1</v>
      </c>
      <c r="B14" s="46">
        <f>SUM(B8:B12)</f>
        <v>468346</v>
      </c>
      <c r="C14" s="46">
        <f>SUM(C8:C12)</f>
        <v>4073</v>
      </c>
      <c r="D14" s="40">
        <f>C14/B14</f>
        <v>0.008696561943520389</v>
      </c>
      <c r="E14" s="60">
        <f t="shared" si="2"/>
        <v>448528</v>
      </c>
      <c r="F14" s="46">
        <f>SUM(F8:F12)</f>
        <v>358300</v>
      </c>
      <c r="G14" s="46">
        <f>SUM(G8:G12)</f>
        <v>90228</v>
      </c>
      <c r="H14" s="44">
        <f>+F14/(F14+G14)</f>
        <v>0.7988353012520958</v>
      </c>
      <c r="I14" s="49">
        <f>(O14+P14)/E14</f>
        <v>2.938202297292477</v>
      </c>
      <c r="J14" s="47">
        <f>O14/F14</f>
        <v>3.027703042143455</v>
      </c>
      <c r="K14" s="47">
        <f>P14/G14</f>
        <v>2.582790264662854</v>
      </c>
      <c r="L14" s="56">
        <f>(R14)/(Q14+R14+F14)</f>
        <v>0.011982118865036995</v>
      </c>
      <c r="M14" s="56">
        <f>T14/(S14+T14+G14)</f>
        <v>0.047888271209239275</v>
      </c>
      <c r="O14" s="46">
        <f>SUM(O8:O12)</f>
        <v>1084826</v>
      </c>
      <c r="P14" s="46">
        <f>SUM(P8:P12)</f>
        <v>233040</v>
      </c>
      <c r="Q14" s="58">
        <f>SUM(Q8:Q12)</f>
        <v>1298</v>
      </c>
      <c r="R14" s="58">
        <f>SUM(R8:R12)</f>
        <v>4361</v>
      </c>
      <c r="S14" s="58">
        <v>374</v>
      </c>
      <c r="T14" s="58">
        <v>4557</v>
      </c>
    </row>
    <row r="15" spans="5:9" ht="12.75">
      <c r="E15" s="61"/>
      <c r="H15" s="42"/>
      <c r="I15" s="50"/>
    </row>
    <row r="16" spans="1:20" ht="12.75">
      <c r="A16" s="37" t="s">
        <v>488</v>
      </c>
      <c r="B16" s="35">
        <v>74233</v>
      </c>
      <c r="C16" s="35">
        <v>450</v>
      </c>
      <c r="D16" s="41">
        <f aca="true" t="shared" si="3" ref="D16:D25">C16/B16</f>
        <v>0.0060619939918904</v>
      </c>
      <c r="E16" s="61">
        <f t="shared" si="2"/>
        <v>70894</v>
      </c>
      <c r="F16" s="35">
        <v>52629</v>
      </c>
      <c r="G16" s="35">
        <v>18265</v>
      </c>
      <c r="H16" s="42">
        <f t="shared" si="0"/>
        <v>0.7423618359804779</v>
      </c>
      <c r="I16" s="50">
        <f aca="true" t="shared" si="4" ref="I16:I25">(O16+P16)/E16</f>
        <v>2.9817332919570063</v>
      </c>
      <c r="J16" s="36">
        <f aca="true" t="shared" si="5" ref="J16:J25">O16/F16</f>
        <v>3.1577077276786563</v>
      </c>
      <c r="K16" s="36">
        <f aca="true" t="shared" si="6" ref="K16:K25">P16/G16</f>
        <v>2.4746783465644677</v>
      </c>
      <c r="L16" s="55">
        <f aca="true" t="shared" si="7" ref="L16:L25">(R16)/(Q16+R16+F16)</f>
        <v>0.014585317571479262</v>
      </c>
      <c r="M16" s="55">
        <f aca="true" t="shared" si="8" ref="M16:M25">T16/(S16+T16+G16)</f>
        <v>0.04804992199687987</v>
      </c>
      <c r="O16" s="35">
        <v>166187</v>
      </c>
      <c r="P16" s="35">
        <v>45200</v>
      </c>
      <c r="Q16" s="54">
        <v>137</v>
      </c>
      <c r="R16" s="54">
        <v>781</v>
      </c>
      <c r="S16" s="54">
        <v>41</v>
      </c>
      <c r="T16" s="54">
        <v>924</v>
      </c>
    </row>
    <row r="17" spans="1:20" ht="12.75">
      <c r="A17" s="37" t="s">
        <v>7</v>
      </c>
      <c r="B17" s="35">
        <f>175026+124</f>
        <v>175150</v>
      </c>
      <c r="C17" s="35">
        <f>4609+2</f>
        <v>4611</v>
      </c>
      <c r="D17" s="41">
        <f t="shared" si="3"/>
        <v>0.026326006280331146</v>
      </c>
      <c r="E17" s="61">
        <f t="shared" si="2"/>
        <v>162994</v>
      </c>
      <c r="F17" s="35">
        <f>128273+86</f>
        <v>128359</v>
      </c>
      <c r="G17" s="35">
        <f>34611+24</f>
        <v>34635</v>
      </c>
      <c r="H17" s="42">
        <f t="shared" si="0"/>
        <v>0.7875075156140717</v>
      </c>
      <c r="I17" s="50">
        <f t="shared" si="4"/>
        <v>2.8924561640305777</v>
      </c>
      <c r="J17" s="36">
        <f t="shared" si="5"/>
        <v>2.9964942076519763</v>
      </c>
      <c r="K17" s="36">
        <f t="shared" si="6"/>
        <v>2.506886097877869</v>
      </c>
      <c r="L17" s="55">
        <f t="shared" si="7"/>
        <v>0.014331539339003682</v>
      </c>
      <c r="M17" s="55">
        <f t="shared" si="8"/>
        <v>0.062063761554423696</v>
      </c>
      <c r="O17" s="35">
        <f>384373+254</f>
        <v>384627</v>
      </c>
      <c r="P17" s="35">
        <f>86756+70</f>
        <v>86826</v>
      </c>
      <c r="Q17" s="54">
        <f>390+0</f>
        <v>390</v>
      </c>
      <c r="R17" s="54">
        <f>1871+1</f>
        <v>1872</v>
      </c>
      <c r="S17" s="54">
        <f>168+1</f>
        <v>169</v>
      </c>
      <c r="T17" s="54">
        <f>2302+1</f>
        <v>2303</v>
      </c>
    </row>
    <row r="18" spans="1:20" ht="12.75">
      <c r="A18" s="37" t="s">
        <v>8</v>
      </c>
      <c r="B18" s="35">
        <v>21038</v>
      </c>
      <c r="C18" s="35">
        <v>11366</v>
      </c>
      <c r="D18" s="41">
        <f t="shared" si="3"/>
        <v>0.5402604810343189</v>
      </c>
      <c r="E18" s="61">
        <f t="shared" si="2"/>
        <v>8410</v>
      </c>
      <c r="F18" s="35">
        <v>6325</v>
      </c>
      <c r="G18" s="35">
        <v>2085</v>
      </c>
      <c r="H18" s="42">
        <f t="shared" si="0"/>
        <v>0.7520808561236623</v>
      </c>
      <c r="I18" s="50">
        <f t="shared" si="4"/>
        <v>2.536385255648038</v>
      </c>
      <c r="J18" s="36">
        <f t="shared" si="5"/>
        <v>2.424505928853755</v>
      </c>
      <c r="K18" s="36">
        <f t="shared" si="6"/>
        <v>2.875779376498801</v>
      </c>
      <c r="L18" s="55">
        <f t="shared" si="7"/>
        <v>0.04414845854534571</v>
      </c>
      <c r="M18" s="55">
        <f t="shared" si="8"/>
        <v>0.1431459765467044</v>
      </c>
      <c r="O18" s="35">
        <v>15335</v>
      </c>
      <c r="P18" s="35">
        <v>5996</v>
      </c>
      <c r="Q18" s="54">
        <v>62</v>
      </c>
      <c r="R18" s="54">
        <v>295</v>
      </c>
      <c r="S18" s="54">
        <v>34</v>
      </c>
      <c r="T18" s="54">
        <v>354</v>
      </c>
    </row>
    <row r="19" spans="1:20" ht="12.75">
      <c r="A19" s="37" t="s">
        <v>9</v>
      </c>
      <c r="B19" s="35">
        <v>71948</v>
      </c>
      <c r="C19" s="35">
        <v>657</v>
      </c>
      <c r="D19" s="41">
        <f t="shared" si="3"/>
        <v>0.009131595040862845</v>
      </c>
      <c r="E19" s="61">
        <f t="shared" si="2"/>
        <v>69311</v>
      </c>
      <c r="F19" s="35">
        <v>58139</v>
      </c>
      <c r="G19" s="35">
        <v>11172</v>
      </c>
      <c r="H19" s="42">
        <f t="shared" si="0"/>
        <v>0.8388134639523308</v>
      </c>
      <c r="I19" s="50">
        <f t="shared" si="4"/>
        <v>2.8948363174676457</v>
      </c>
      <c r="J19" s="36">
        <f t="shared" si="5"/>
        <v>2.964189270541289</v>
      </c>
      <c r="K19" s="36">
        <f t="shared" si="6"/>
        <v>2.533924095954171</v>
      </c>
      <c r="L19" s="55">
        <f t="shared" si="7"/>
        <v>0.009129082161739455</v>
      </c>
      <c r="M19" s="55">
        <f t="shared" si="8"/>
        <v>0.046699557672677784</v>
      </c>
      <c r="O19" s="35">
        <v>172335</v>
      </c>
      <c r="P19" s="35">
        <v>28309</v>
      </c>
      <c r="Q19" s="54">
        <v>147</v>
      </c>
      <c r="R19" s="54">
        <v>537</v>
      </c>
      <c r="S19" s="54">
        <v>35</v>
      </c>
      <c r="T19" s="54">
        <v>549</v>
      </c>
    </row>
    <row r="20" spans="1:20" ht="12.75">
      <c r="A20" s="37" t="s">
        <v>10</v>
      </c>
      <c r="B20" s="35">
        <v>110665</v>
      </c>
      <c r="C20" s="35">
        <v>3043</v>
      </c>
      <c r="D20" s="41">
        <f t="shared" si="3"/>
        <v>0.02749740206930827</v>
      </c>
      <c r="E20" s="61">
        <f t="shared" si="2"/>
        <v>103631</v>
      </c>
      <c r="F20" s="35">
        <v>79180</v>
      </c>
      <c r="G20" s="35">
        <v>24451</v>
      </c>
      <c r="H20" s="42">
        <f t="shared" si="0"/>
        <v>0.7640570871650375</v>
      </c>
      <c r="I20" s="50">
        <f t="shared" si="4"/>
        <v>3.196910190966024</v>
      </c>
      <c r="J20" s="36">
        <f t="shared" si="5"/>
        <v>3.3524122253094215</v>
      </c>
      <c r="K20" s="36">
        <f t="shared" si="6"/>
        <v>2.693345875424318</v>
      </c>
      <c r="L20" s="55">
        <f t="shared" si="7"/>
        <v>0.014475660777911582</v>
      </c>
      <c r="M20" s="55">
        <f t="shared" si="8"/>
        <v>0.048173595745506774</v>
      </c>
      <c r="O20" s="35">
        <v>265444</v>
      </c>
      <c r="P20" s="35">
        <v>65855</v>
      </c>
      <c r="Q20" s="54">
        <v>203</v>
      </c>
      <c r="R20" s="54">
        <v>1166</v>
      </c>
      <c r="S20" s="54">
        <v>69</v>
      </c>
      <c r="T20" s="54">
        <v>1241</v>
      </c>
    </row>
    <row r="21" spans="1:20" ht="12.75">
      <c r="A21" s="37" t="s">
        <v>11</v>
      </c>
      <c r="B21" s="35">
        <v>15424</v>
      </c>
      <c r="C21" s="35">
        <v>1728</v>
      </c>
      <c r="D21" s="41">
        <f t="shared" si="3"/>
        <v>0.11203319502074689</v>
      </c>
      <c r="E21" s="61">
        <f t="shared" si="2"/>
        <v>12990</v>
      </c>
      <c r="F21" s="35">
        <v>10070</v>
      </c>
      <c r="G21" s="35">
        <v>2920</v>
      </c>
      <c r="H21" s="42">
        <f t="shared" si="0"/>
        <v>0.775211701308699</v>
      </c>
      <c r="I21" s="50">
        <f t="shared" si="4"/>
        <v>2.5183987682832947</v>
      </c>
      <c r="J21" s="36">
        <f t="shared" si="5"/>
        <v>2.482025819265144</v>
      </c>
      <c r="K21" s="36">
        <f t="shared" si="6"/>
        <v>2.643835616438356</v>
      </c>
      <c r="L21" s="55">
        <f t="shared" si="7"/>
        <v>0.019788534290425843</v>
      </c>
      <c r="M21" s="55">
        <f t="shared" si="8"/>
        <v>0.04726448688896083</v>
      </c>
      <c r="O21" s="35">
        <v>24994</v>
      </c>
      <c r="P21" s="35">
        <v>7720</v>
      </c>
      <c r="Q21" s="54">
        <v>35</v>
      </c>
      <c r="R21" s="54">
        <v>204</v>
      </c>
      <c r="S21" s="54">
        <v>23</v>
      </c>
      <c r="T21" s="54">
        <v>146</v>
      </c>
    </row>
    <row r="22" spans="1:20" ht="12.75">
      <c r="A22" s="37" t="s">
        <v>12</v>
      </c>
      <c r="B22" s="35">
        <v>2754</v>
      </c>
      <c r="C22" s="35">
        <v>1459</v>
      </c>
      <c r="D22" s="41">
        <f t="shared" si="3"/>
        <v>0.5297748729121278</v>
      </c>
      <c r="E22" s="61">
        <f t="shared" si="2"/>
        <v>1128</v>
      </c>
      <c r="F22" s="35">
        <v>884</v>
      </c>
      <c r="G22" s="35">
        <v>244</v>
      </c>
      <c r="H22" s="42">
        <f t="shared" si="0"/>
        <v>0.7836879432624113</v>
      </c>
      <c r="I22" s="50">
        <f t="shared" si="4"/>
        <v>2.120567375886525</v>
      </c>
      <c r="J22" s="36">
        <f t="shared" si="5"/>
        <v>2.1187782805429864</v>
      </c>
      <c r="K22" s="36">
        <f t="shared" si="6"/>
        <v>2.127049180327869</v>
      </c>
      <c r="L22" s="55">
        <f t="shared" si="7"/>
        <v>0.0390032502708559</v>
      </c>
      <c r="M22" s="55">
        <f t="shared" si="8"/>
        <v>0.2082018927444795</v>
      </c>
      <c r="O22" s="35">
        <v>1873</v>
      </c>
      <c r="P22" s="35">
        <v>519</v>
      </c>
      <c r="Q22" s="54">
        <v>3</v>
      </c>
      <c r="R22" s="54">
        <v>36</v>
      </c>
      <c r="S22" s="54">
        <v>7</v>
      </c>
      <c r="T22" s="54">
        <v>66</v>
      </c>
    </row>
    <row r="23" spans="1:20" ht="12.75">
      <c r="A23" s="37" t="s">
        <v>13</v>
      </c>
      <c r="B23" s="35">
        <v>41381</v>
      </c>
      <c r="C23" s="35">
        <v>235</v>
      </c>
      <c r="D23" s="41">
        <f t="shared" si="3"/>
        <v>0.005678934776829946</v>
      </c>
      <c r="E23" s="61">
        <f t="shared" si="2"/>
        <v>40055</v>
      </c>
      <c r="F23" s="35">
        <v>34991</v>
      </c>
      <c r="G23" s="35">
        <v>5064</v>
      </c>
      <c r="H23" s="42">
        <f t="shared" si="0"/>
        <v>0.8735738359755336</v>
      </c>
      <c r="I23" s="50">
        <f t="shared" si="4"/>
        <v>2.8870303332917238</v>
      </c>
      <c r="J23" s="36">
        <f t="shared" si="5"/>
        <v>3.008459318110371</v>
      </c>
      <c r="K23" s="36">
        <f t="shared" si="6"/>
        <v>2.0479857819905214</v>
      </c>
      <c r="L23" s="55">
        <f t="shared" si="7"/>
        <v>0.007639419404125287</v>
      </c>
      <c r="M23" s="55">
        <f t="shared" si="8"/>
        <v>0.05156366344005957</v>
      </c>
      <c r="O23" s="35">
        <v>105269</v>
      </c>
      <c r="P23" s="35">
        <v>10371</v>
      </c>
      <c r="Q23" s="54">
        <v>82</v>
      </c>
      <c r="R23" s="54">
        <v>270</v>
      </c>
      <c r="S23" s="54">
        <v>31</v>
      </c>
      <c r="T23" s="54">
        <v>277</v>
      </c>
    </row>
    <row r="24" spans="1:20" ht="12.75">
      <c r="A24" s="37" t="s">
        <v>14</v>
      </c>
      <c r="B24" s="35">
        <f>41759+256</f>
        <v>42015</v>
      </c>
      <c r="C24" s="35">
        <f>17396+20</f>
        <v>17416</v>
      </c>
      <c r="D24" s="41">
        <f t="shared" si="3"/>
        <v>0.41451862430084496</v>
      </c>
      <c r="E24" s="61">
        <f t="shared" si="2"/>
        <v>21419</v>
      </c>
      <c r="F24" s="35">
        <f>15489+204</f>
        <v>15693</v>
      </c>
      <c r="G24" s="35">
        <f>5704+22</f>
        <v>5726</v>
      </c>
      <c r="H24" s="42">
        <f t="shared" si="0"/>
        <v>0.7326672580419253</v>
      </c>
      <c r="I24" s="50">
        <f t="shared" si="4"/>
        <v>2.588823007610066</v>
      </c>
      <c r="J24" s="36">
        <f t="shared" si="5"/>
        <v>2.491747913082266</v>
      </c>
      <c r="K24" s="36">
        <f t="shared" si="6"/>
        <v>2.854872511351729</v>
      </c>
      <c r="L24" s="55">
        <f t="shared" si="7"/>
        <v>0.046418062811505435</v>
      </c>
      <c r="M24" s="55">
        <f t="shared" si="8"/>
        <v>0.11575415586396218</v>
      </c>
      <c r="O24" s="35">
        <f>38490+613</f>
        <v>39103</v>
      </c>
      <c r="P24" s="35">
        <f>16298+49</f>
        <v>16347</v>
      </c>
      <c r="Q24" s="54">
        <f>187+0</f>
        <v>187</v>
      </c>
      <c r="R24" s="54">
        <f>773+0</f>
        <v>773</v>
      </c>
      <c r="S24" s="54">
        <f>72+0</f>
        <v>72</v>
      </c>
      <c r="T24" s="54">
        <f>757+2</f>
        <v>759</v>
      </c>
    </row>
    <row r="25" spans="1:20" ht="12.75">
      <c r="A25" s="37" t="s">
        <v>15</v>
      </c>
      <c r="B25" s="35">
        <v>15377</v>
      </c>
      <c r="C25" s="35">
        <v>5495</v>
      </c>
      <c r="D25" s="41">
        <f t="shared" si="3"/>
        <v>0.35735188918514665</v>
      </c>
      <c r="E25" s="61">
        <f t="shared" si="2"/>
        <v>9090</v>
      </c>
      <c r="F25" s="35">
        <v>7237</v>
      </c>
      <c r="G25" s="35">
        <v>1853</v>
      </c>
      <c r="H25" s="42">
        <f t="shared" si="0"/>
        <v>0.7961496149614962</v>
      </c>
      <c r="I25" s="50">
        <f t="shared" si="4"/>
        <v>2.37997799779978</v>
      </c>
      <c r="J25" s="36">
        <f t="shared" si="5"/>
        <v>2.3281746580074616</v>
      </c>
      <c r="K25" s="36">
        <f t="shared" si="6"/>
        <v>2.5822989746357257</v>
      </c>
      <c r="L25" s="55">
        <f t="shared" si="7"/>
        <v>0.027236315086782377</v>
      </c>
      <c r="M25" s="55">
        <f t="shared" si="8"/>
        <v>0.07817109144542773</v>
      </c>
      <c r="O25" s="35">
        <v>16849</v>
      </c>
      <c r="P25" s="35">
        <v>4785</v>
      </c>
      <c r="Q25" s="54">
        <v>49</v>
      </c>
      <c r="R25" s="54">
        <v>204</v>
      </c>
      <c r="S25" s="54">
        <v>22</v>
      </c>
      <c r="T25" s="54">
        <v>159</v>
      </c>
    </row>
    <row r="26" spans="4:9" ht="12.75">
      <c r="D26" s="41"/>
      <c r="E26" s="61"/>
      <c r="H26" s="42"/>
      <c r="I26" s="50"/>
    </row>
    <row r="27" spans="1:20" s="45" customFormat="1" ht="12.75">
      <c r="A27" s="45" t="s">
        <v>5</v>
      </c>
      <c r="B27" s="46">
        <f>SUM(B16:B25)</f>
        <v>569985</v>
      </c>
      <c r="C27" s="46">
        <f>SUM(C16:C25)</f>
        <v>46460</v>
      </c>
      <c r="D27" s="40">
        <f>C27/B27</f>
        <v>0.08151091695395493</v>
      </c>
      <c r="E27" s="60">
        <f t="shared" si="2"/>
        <v>499922</v>
      </c>
      <c r="F27" s="46">
        <f>SUM(F16:F25)</f>
        <v>393507</v>
      </c>
      <c r="G27" s="46">
        <f>SUM(G16:G25)</f>
        <v>106415</v>
      </c>
      <c r="H27" s="44">
        <f>+F27/(F27+G27)</f>
        <v>0.787136793339761</v>
      </c>
      <c r="I27" s="49">
        <f>(O27+P27)/E27</f>
        <v>2.9283448217921997</v>
      </c>
      <c r="J27" s="47">
        <f>O27/F27</f>
        <v>3.029211678572427</v>
      </c>
      <c r="K27" s="47">
        <f>P27/G27</f>
        <v>2.555354038434431</v>
      </c>
      <c r="L27" s="56">
        <f>(R27)/(Q27+R27+F27)</f>
        <v>0.015309023794083903</v>
      </c>
      <c r="M27" s="56">
        <f>T27/(S27+T27+G27)</f>
        <v>0.0596156383306214</v>
      </c>
      <c r="O27" s="46">
        <f>SUM(O16:O25)</f>
        <v>1192016</v>
      </c>
      <c r="P27" s="46">
        <f>SUM(P16:P25)</f>
        <v>271928</v>
      </c>
      <c r="Q27" s="58">
        <f>SUM(Q16:Q25)</f>
        <v>1295</v>
      </c>
      <c r="R27" s="58">
        <f>SUM(R16:R25)</f>
        <v>6138</v>
      </c>
      <c r="S27" s="58">
        <v>502</v>
      </c>
      <c r="T27" s="58">
        <v>6778</v>
      </c>
    </row>
    <row r="28" spans="2:20" s="45" customFormat="1" ht="12.75">
      <c r="B28" s="46"/>
      <c r="C28" s="46"/>
      <c r="D28" s="40"/>
      <c r="E28" s="60"/>
      <c r="F28" s="46"/>
      <c r="G28" s="46"/>
      <c r="H28" s="44"/>
      <c r="I28" s="50"/>
      <c r="J28" s="47"/>
      <c r="K28" s="47"/>
      <c r="L28" s="55"/>
      <c r="M28" s="55"/>
      <c r="O28" s="46"/>
      <c r="P28" s="46"/>
      <c r="Q28" s="58"/>
      <c r="R28" s="58"/>
      <c r="S28" s="58"/>
      <c r="T28" s="58"/>
    </row>
    <row r="29" spans="1:20" s="45" customFormat="1" ht="12.75">
      <c r="A29" s="45" t="s">
        <v>321</v>
      </c>
      <c r="B29" s="46">
        <f>B14+B27</f>
        <v>1038331</v>
      </c>
      <c r="C29" s="46">
        <f>C14+C27</f>
        <v>50533</v>
      </c>
      <c r="D29" s="40">
        <f>C29/B29</f>
        <v>0.04866752509556201</v>
      </c>
      <c r="E29" s="60">
        <f t="shared" si="2"/>
        <v>948450</v>
      </c>
      <c r="F29" s="46">
        <f>F14+F27</f>
        <v>751807</v>
      </c>
      <c r="G29" s="46">
        <f>G14+G27</f>
        <v>196643</v>
      </c>
      <c r="H29" s="44">
        <f>+F29/(F29+G29)</f>
        <v>0.7926690916758923</v>
      </c>
      <c r="I29" s="49">
        <f>(O29+P29)/E29</f>
        <v>2.9330064842637986</v>
      </c>
      <c r="J29" s="47">
        <f>O29/F29</f>
        <v>3.0284926849577087</v>
      </c>
      <c r="K29" s="47">
        <f>P29/G29</f>
        <v>2.5679429219448444</v>
      </c>
      <c r="L29" s="56">
        <f>(R29)/(Q29+R29+F29)</f>
        <v>0.013725995196751467</v>
      </c>
      <c r="M29" s="56">
        <f>T29/(S29+T29+G29)</f>
        <v>0.05427236251161098</v>
      </c>
      <c r="O29" s="46">
        <f aca="true" t="shared" si="9" ref="O29:T29">O14+O27</f>
        <v>2276842</v>
      </c>
      <c r="P29" s="46">
        <f t="shared" si="9"/>
        <v>504968</v>
      </c>
      <c r="Q29" s="58">
        <f t="shared" si="9"/>
        <v>2593</v>
      </c>
      <c r="R29" s="58">
        <f t="shared" si="9"/>
        <v>10499</v>
      </c>
      <c r="S29" s="58">
        <f>S14+S27</f>
        <v>876</v>
      </c>
      <c r="T29" s="58">
        <f t="shared" si="9"/>
        <v>11335</v>
      </c>
    </row>
    <row r="30" spans="2:20" s="45" customFormat="1" ht="12.75">
      <c r="B30" s="46"/>
      <c r="C30" s="46"/>
      <c r="D30" s="40"/>
      <c r="E30" s="61"/>
      <c r="F30" s="46"/>
      <c r="G30" s="46"/>
      <c r="H30" s="44"/>
      <c r="I30" s="50"/>
      <c r="J30" s="36"/>
      <c r="K30" s="36"/>
      <c r="L30" s="55"/>
      <c r="M30" s="55"/>
      <c r="O30" s="46"/>
      <c r="P30" s="46"/>
      <c r="Q30" s="58"/>
      <c r="R30" s="58"/>
      <c r="S30" s="58"/>
      <c r="T30" s="58"/>
    </row>
    <row r="31" spans="2:20" s="45" customFormat="1" ht="12.75">
      <c r="B31" s="46"/>
      <c r="C31" s="46"/>
      <c r="D31" s="40"/>
      <c r="E31" s="61"/>
      <c r="F31" s="46"/>
      <c r="G31" s="46"/>
      <c r="H31" s="44"/>
      <c r="I31" s="50"/>
      <c r="J31" s="36"/>
      <c r="K31" s="36"/>
      <c r="L31" s="55"/>
      <c r="M31" s="55"/>
      <c r="O31" s="46"/>
      <c r="P31" s="46"/>
      <c r="Q31" s="58"/>
      <c r="R31" s="58"/>
      <c r="S31" s="58"/>
      <c r="T31" s="58"/>
    </row>
    <row r="32" spans="1:9" ht="12.75">
      <c r="A32" s="45" t="s">
        <v>323</v>
      </c>
      <c r="D32" s="41"/>
      <c r="E32" s="61"/>
      <c r="H32" s="42"/>
      <c r="I32" s="50"/>
    </row>
    <row r="33" spans="4:9" ht="12.75">
      <c r="D33" s="41"/>
      <c r="E33" s="61"/>
      <c r="H33" s="42"/>
      <c r="I33" s="50"/>
    </row>
    <row r="34" spans="1:20" ht="12.75">
      <c r="A34" s="37" t="s">
        <v>17</v>
      </c>
      <c r="B34" s="35">
        <v>1790</v>
      </c>
      <c r="C34" s="35">
        <v>1166</v>
      </c>
      <c r="D34" s="41">
        <f aca="true" t="shared" si="10" ref="D34:D65">C34/B34</f>
        <v>0.6513966480446928</v>
      </c>
      <c r="E34" s="61">
        <f aca="true" t="shared" si="11" ref="E34:E61">F34+G34</f>
        <v>513</v>
      </c>
      <c r="F34" s="35">
        <v>409</v>
      </c>
      <c r="G34" s="35">
        <v>104</v>
      </c>
      <c r="H34" s="42">
        <f aca="true" t="shared" si="12" ref="H34:H65">+F34/(F34+G34)</f>
        <v>0.797270955165692</v>
      </c>
      <c r="I34" s="50">
        <f aca="true" t="shared" si="13" ref="I34:I65">(O34+P34)/E34</f>
        <v>2.270955165692008</v>
      </c>
      <c r="J34" s="36">
        <f aca="true" t="shared" si="14" ref="J34:J61">O34/F34</f>
        <v>2.2322738386308068</v>
      </c>
      <c r="K34" s="36">
        <f aca="true" t="shared" si="15" ref="K34:K61">P34/G34</f>
        <v>2.423076923076923</v>
      </c>
      <c r="L34" s="55">
        <f aca="true" t="shared" si="16" ref="L34:L65">(R34)/(Q34+R34+F34)</f>
        <v>0.06726457399103139</v>
      </c>
      <c r="M34" s="55">
        <f aca="true" t="shared" si="17" ref="M34:M61">T34/(S34+T34+G34)</f>
        <v>0.24285714285714285</v>
      </c>
      <c r="O34" s="35">
        <v>913</v>
      </c>
      <c r="P34" s="35">
        <v>252</v>
      </c>
      <c r="Q34" s="54">
        <v>7</v>
      </c>
      <c r="R34" s="54">
        <v>30</v>
      </c>
      <c r="S34" s="54">
        <v>2</v>
      </c>
      <c r="T34" s="54">
        <v>34</v>
      </c>
    </row>
    <row r="35" spans="1:20" ht="12.75">
      <c r="A35" s="37" t="s">
        <v>18</v>
      </c>
      <c r="B35" s="35">
        <v>3997</v>
      </c>
      <c r="C35" s="35">
        <v>42</v>
      </c>
      <c r="D35" s="41">
        <f t="shared" si="10"/>
        <v>0.010507880910683012</v>
      </c>
      <c r="E35" s="61">
        <f t="shared" si="11"/>
        <v>3690</v>
      </c>
      <c r="F35" s="35">
        <v>2617</v>
      </c>
      <c r="G35" s="35">
        <v>1073</v>
      </c>
      <c r="H35" s="42">
        <f t="shared" si="12"/>
        <v>0.7092140921409215</v>
      </c>
      <c r="I35" s="50">
        <f t="shared" si="13"/>
        <v>2.426287262872629</v>
      </c>
      <c r="J35" s="36">
        <f t="shared" si="14"/>
        <v>2.526175009552923</v>
      </c>
      <c r="K35" s="36">
        <f t="shared" si="15"/>
        <v>2.1826654240447345</v>
      </c>
      <c r="L35" s="55">
        <f t="shared" si="16"/>
        <v>0.05543556515478762</v>
      </c>
      <c r="M35" s="55">
        <f t="shared" si="17"/>
        <v>0.04025044722719141</v>
      </c>
      <c r="O35" s="35">
        <v>6611</v>
      </c>
      <c r="P35" s="35">
        <v>2342</v>
      </c>
      <c r="Q35" s="54">
        <v>7</v>
      </c>
      <c r="R35" s="54">
        <v>154</v>
      </c>
      <c r="S35" s="54">
        <v>0</v>
      </c>
      <c r="T35" s="54">
        <v>45</v>
      </c>
    </row>
    <row r="36" spans="1:20" ht="12.75">
      <c r="A36" s="37" t="s">
        <v>19</v>
      </c>
      <c r="B36" s="35">
        <v>1127</v>
      </c>
      <c r="C36" s="35">
        <v>137</v>
      </c>
      <c r="D36" s="41">
        <f t="shared" si="10"/>
        <v>0.12156166814551908</v>
      </c>
      <c r="E36" s="61">
        <f t="shared" si="11"/>
        <v>932</v>
      </c>
      <c r="F36" s="35">
        <v>772</v>
      </c>
      <c r="G36" s="35">
        <v>160</v>
      </c>
      <c r="H36" s="42">
        <f t="shared" si="12"/>
        <v>0.8283261802575107</v>
      </c>
      <c r="I36" s="50">
        <f t="shared" si="13"/>
        <v>2.5890557939914163</v>
      </c>
      <c r="J36" s="36">
        <f t="shared" si="14"/>
        <v>2.5194300518134716</v>
      </c>
      <c r="K36" s="36">
        <f t="shared" si="15"/>
        <v>2.925</v>
      </c>
      <c r="L36" s="55">
        <f t="shared" si="16"/>
        <v>0.02392947103274559</v>
      </c>
      <c r="M36" s="55">
        <f t="shared" si="17"/>
        <v>0.1005586592178771</v>
      </c>
      <c r="O36" s="35">
        <v>1945</v>
      </c>
      <c r="P36" s="35">
        <v>468</v>
      </c>
      <c r="Q36" s="54">
        <v>3</v>
      </c>
      <c r="R36" s="54">
        <v>19</v>
      </c>
      <c r="S36" s="54">
        <v>1</v>
      </c>
      <c r="T36" s="54">
        <v>18</v>
      </c>
    </row>
    <row r="37" spans="1:20" ht="12.75">
      <c r="A37" s="37" t="s">
        <v>20</v>
      </c>
      <c r="B37" s="35">
        <v>302</v>
      </c>
      <c r="C37" s="35">
        <v>36</v>
      </c>
      <c r="D37" s="41">
        <f t="shared" si="10"/>
        <v>0.11920529801324503</v>
      </c>
      <c r="E37" s="61">
        <f t="shared" si="11"/>
        <v>255</v>
      </c>
      <c r="F37" s="35">
        <v>227</v>
      </c>
      <c r="G37" s="35">
        <v>28</v>
      </c>
      <c r="H37" s="42">
        <f t="shared" si="12"/>
        <v>0.8901960784313725</v>
      </c>
      <c r="I37" s="50">
        <f t="shared" si="13"/>
        <v>2.5647058823529414</v>
      </c>
      <c r="J37" s="36">
        <f t="shared" si="14"/>
        <v>2.5859030837004404</v>
      </c>
      <c r="K37" s="36">
        <f t="shared" si="15"/>
        <v>2.392857142857143</v>
      </c>
      <c r="L37" s="55">
        <f t="shared" si="16"/>
        <v>0.02564102564102564</v>
      </c>
      <c r="M37" s="55">
        <f t="shared" si="17"/>
        <v>0.06666666666666667</v>
      </c>
      <c r="O37" s="35">
        <v>587</v>
      </c>
      <c r="P37" s="35">
        <v>67</v>
      </c>
      <c r="Q37" s="54">
        <v>1</v>
      </c>
      <c r="R37" s="54">
        <v>6</v>
      </c>
      <c r="S37" s="54">
        <v>0</v>
      </c>
      <c r="T37" s="54">
        <v>2</v>
      </c>
    </row>
    <row r="38" spans="1:20" ht="12.75">
      <c r="A38" s="37" t="s">
        <v>22</v>
      </c>
      <c r="B38" s="35">
        <v>4768</v>
      </c>
      <c r="C38" s="35">
        <v>43</v>
      </c>
      <c r="D38" s="41">
        <f t="shared" si="10"/>
        <v>0.009018456375838927</v>
      </c>
      <c r="E38" s="61">
        <f t="shared" si="11"/>
        <v>4585</v>
      </c>
      <c r="F38" s="35">
        <v>3500</v>
      </c>
      <c r="G38" s="35">
        <v>1085</v>
      </c>
      <c r="H38" s="42">
        <f t="shared" si="12"/>
        <v>0.7633587786259542</v>
      </c>
      <c r="I38" s="50">
        <f t="shared" si="13"/>
        <v>2.640348964013086</v>
      </c>
      <c r="J38" s="36">
        <f t="shared" si="14"/>
        <v>2.848</v>
      </c>
      <c r="K38" s="36">
        <f t="shared" si="15"/>
        <v>1.9705069124423964</v>
      </c>
      <c r="L38" s="55">
        <f t="shared" si="16"/>
        <v>0.008752117447769622</v>
      </c>
      <c r="M38" s="55">
        <f t="shared" si="17"/>
        <v>0.04401408450704225</v>
      </c>
      <c r="O38" s="35">
        <v>9968</v>
      </c>
      <c r="P38" s="35">
        <v>2138</v>
      </c>
      <c r="Q38" s="54">
        <v>11</v>
      </c>
      <c r="R38" s="54">
        <v>31</v>
      </c>
      <c r="S38" s="54">
        <v>1</v>
      </c>
      <c r="T38" s="54">
        <v>50</v>
      </c>
    </row>
    <row r="39" spans="1:20" ht="12.75">
      <c r="A39" s="37" t="s">
        <v>23</v>
      </c>
      <c r="B39" s="35">
        <v>1208</v>
      </c>
      <c r="C39" s="35">
        <v>459</v>
      </c>
      <c r="D39" s="41">
        <f t="shared" si="10"/>
        <v>0.37996688741721857</v>
      </c>
      <c r="E39" s="61">
        <f t="shared" si="11"/>
        <v>719</v>
      </c>
      <c r="F39" s="35">
        <v>626</v>
      </c>
      <c r="G39" s="35">
        <v>93</v>
      </c>
      <c r="H39" s="42">
        <f t="shared" si="12"/>
        <v>0.8706536856745479</v>
      </c>
      <c r="I39" s="50">
        <f t="shared" si="13"/>
        <v>2.262865090403338</v>
      </c>
      <c r="J39" s="36">
        <f t="shared" si="14"/>
        <v>2.247603833865815</v>
      </c>
      <c r="K39" s="36">
        <f t="shared" si="15"/>
        <v>2.3655913978494625</v>
      </c>
      <c r="L39" s="55">
        <f t="shared" si="16"/>
        <v>0.014150943396226415</v>
      </c>
      <c r="M39" s="55">
        <f t="shared" si="17"/>
        <v>0.06</v>
      </c>
      <c r="O39" s="35">
        <v>1407</v>
      </c>
      <c r="P39" s="35">
        <v>220</v>
      </c>
      <c r="Q39" s="54">
        <v>1</v>
      </c>
      <c r="R39" s="54">
        <v>9</v>
      </c>
      <c r="S39" s="54">
        <v>1</v>
      </c>
      <c r="T39" s="54">
        <v>6</v>
      </c>
    </row>
    <row r="40" spans="1:20" ht="12.75">
      <c r="A40" s="37" t="s">
        <v>29</v>
      </c>
      <c r="B40" s="35">
        <v>9663</v>
      </c>
      <c r="C40" s="35">
        <v>45</v>
      </c>
      <c r="D40" s="41">
        <f t="shared" si="10"/>
        <v>0.0046569388388699165</v>
      </c>
      <c r="E40" s="61">
        <f t="shared" si="11"/>
        <v>9064</v>
      </c>
      <c r="F40" s="35">
        <v>5344</v>
      </c>
      <c r="G40" s="35">
        <v>3720</v>
      </c>
      <c r="H40" s="42">
        <f t="shared" si="12"/>
        <v>0.589585172109444</v>
      </c>
      <c r="I40" s="50">
        <f t="shared" si="13"/>
        <v>2.875</v>
      </c>
      <c r="J40" s="36">
        <f t="shared" si="14"/>
        <v>3.2095808383233533</v>
      </c>
      <c r="K40" s="36">
        <f t="shared" si="15"/>
        <v>2.3943548387096776</v>
      </c>
      <c r="L40" s="55">
        <f t="shared" si="16"/>
        <v>0.02669329943708008</v>
      </c>
      <c r="M40" s="55">
        <f t="shared" si="17"/>
        <v>0.057916034395548814</v>
      </c>
      <c r="O40" s="35">
        <v>17152</v>
      </c>
      <c r="P40" s="35">
        <v>8907</v>
      </c>
      <c r="Q40" s="54">
        <v>16</v>
      </c>
      <c r="R40" s="54">
        <v>147</v>
      </c>
      <c r="S40" s="54">
        <v>5</v>
      </c>
      <c r="T40" s="54">
        <v>229</v>
      </c>
    </row>
    <row r="41" spans="1:20" ht="12.75">
      <c r="A41" s="37" t="s">
        <v>30</v>
      </c>
      <c r="B41" s="35">
        <v>3515</v>
      </c>
      <c r="C41" s="35">
        <v>23</v>
      </c>
      <c r="D41" s="41">
        <f t="shared" si="10"/>
        <v>0.006543385490753912</v>
      </c>
      <c r="E41" s="61">
        <f t="shared" si="11"/>
        <v>3346</v>
      </c>
      <c r="F41" s="35">
        <v>2322</v>
      </c>
      <c r="G41" s="35">
        <v>1024</v>
      </c>
      <c r="H41" s="42">
        <f t="shared" si="12"/>
        <v>0.6939629408248655</v>
      </c>
      <c r="I41" s="50">
        <f t="shared" si="13"/>
        <v>2.65002988643156</v>
      </c>
      <c r="J41" s="36">
        <f t="shared" si="14"/>
        <v>3.036606373815676</v>
      </c>
      <c r="K41" s="36">
        <f t="shared" si="15"/>
        <v>1.7734375</v>
      </c>
      <c r="L41" s="55">
        <f t="shared" si="16"/>
        <v>0.008936170212765958</v>
      </c>
      <c r="M41" s="55">
        <f t="shared" si="17"/>
        <v>0.08154121863799284</v>
      </c>
      <c r="O41" s="35">
        <v>7051</v>
      </c>
      <c r="P41" s="35">
        <v>1816</v>
      </c>
      <c r="Q41" s="54">
        <v>7</v>
      </c>
      <c r="R41" s="54">
        <v>21</v>
      </c>
      <c r="S41" s="54">
        <v>1</v>
      </c>
      <c r="T41" s="54">
        <v>91</v>
      </c>
    </row>
    <row r="42" spans="1:20" ht="12.75">
      <c r="A42" s="37" t="s">
        <v>32</v>
      </c>
      <c r="B42" s="35">
        <v>2272</v>
      </c>
      <c r="C42" s="35">
        <v>1</v>
      </c>
      <c r="D42" s="41">
        <f t="shared" si="10"/>
        <v>0.00044014084507042255</v>
      </c>
      <c r="E42" s="61">
        <f t="shared" si="11"/>
        <v>2162</v>
      </c>
      <c r="F42" s="35">
        <v>1779</v>
      </c>
      <c r="G42" s="35">
        <v>383</v>
      </c>
      <c r="H42" s="42">
        <f t="shared" si="12"/>
        <v>0.8228492136910268</v>
      </c>
      <c r="I42" s="50">
        <f t="shared" si="13"/>
        <v>3.3811285846438484</v>
      </c>
      <c r="J42" s="36">
        <f t="shared" si="14"/>
        <v>3.3788645306351883</v>
      </c>
      <c r="K42" s="36">
        <f t="shared" si="15"/>
        <v>3.391644908616188</v>
      </c>
      <c r="L42" s="55">
        <f t="shared" si="16"/>
        <v>0.02405686167304538</v>
      </c>
      <c r="M42" s="55">
        <f t="shared" si="17"/>
        <v>0.05896805896805897</v>
      </c>
      <c r="O42" s="35">
        <v>6011</v>
      </c>
      <c r="P42" s="35">
        <v>1299</v>
      </c>
      <c r="Q42" s="54">
        <v>6</v>
      </c>
      <c r="R42" s="54">
        <v>44</v>
      </c>
      <c r="S42" s="54">
        <v>0</v>
      </c>
      <c r="T42" s="54">
        <v>24</v>
      </c>
    </row>
    <row r="43" spans="1:20" ht="12.75">
      <c r="A43" s="37" t="s">
        <v>33</v>
      </c>
      <c r="B43" s="35">
        <v>308</v>
      </c>
      <c r="C43" s="35">
        <v>11</v>
      </c>
      <c r="D43" s="41">
        <f t="shared" si="10"/>
        <v>0.03571428571428571</v>
      </c>
      <c r="E43" s="61">
        <f t="shared" si="11"/>
        <v>286</v>
      </c>
      <c r="F43" s="35">
        <v>281</v>
      </c>
      <c r="G43" s="35">
        <v>5</v>
      </c>
      <c r="H43" s="42">
        <f t="shared" si="12"/>
        <v>0.9825174825174825</v>
      </c>
      <c r="I43" s="50">
        <f t="shared" si="13"/>
        <v>2.769230769230769</v>
      </c>
      <c r="J43" s="36">
        <f t="shared" si="14"/>
        <v>2.7473309608540926</v>
      </c>
      <c r="K43" s="36">
        <f t="shared" si="15"/>
        <v>4</v>
      </c>
      <c r="L43" s="55">
        <f t="shared" si="16"/>
        <v>0.006944444444444444</v>
      </c>
      <c r="M43" s="55">
        <f t="shared" si="17"/>
        <v>0</v>
      </c>
      <c r="O43" s="35">
        <v>772</v>
      </c>
      <c r="P43" s="35">
        <v>20</v>
      </c>
      <c r="Q43" s="54">
        <v>5</v>
      </c>
      <c r="R43" s="54">
        <v>2</v>
      </c>
      <c r="S43" s="54">
        <v>0</v>
      </c>
      <c r="T43" s="54">
        <v>0</v>
      </c>
    </row>
    <row r="44" spans="1:20" ht="12.75">
      <c r="A44" s="37" t="s">
        <v>37</v>
      </c>
      <c r="B44" s="35">
        <v>1170</v>
      </c>
      <c r="C44" s="35">
        <v>196</v>
      </c>
      <c r="D44" s="41">
        <f t="shared" si="10"/>
        <v>0.1675213675213675</v>
      </c>
      <c r="E44" s="61">
        <f t="shared" si="11"/>
        <v>921</v>
      </c>
      <c r="F44" s="35">
        <v>775</v>
      </c>
      <c r="G44" s="35">
        <v>146</v>
      </c>
      <c r="H44" s="42">
        <f t="shared" si="12"/>
        <v>0.8414766558089034</v>
      </c>
      <c r="I44" s="50">
        <f t="shared" si="13"/>
        <v>2.261672095548317</v>
      </c>
      <c r="J44" s="36">
        <f t="shared" si="14"/>
        <v>2.321290322580645</v>
      </c>
      <c r="K44" s="36">
        <f t="shared" si="15"/>
        <v>1.9452054794520548</v>
      </c>
      <c r="L44" s="55">
        <f t="shared" si="16"/>
        <v>0.017721518987341773</v>
      </c>
      <c r="M44" s="55">
        <f t="shared" si="17"/>
        <v>0.06329113924050633</v>
      </c>
      <c r="O44" s="35">
        <v>1799</v>
      </c>
      <c r="P44" s="35">
        <v>284</v>
      </c>
      <c r="Q44" s="54">
        <v>1</v>
      </c>
      <c r="R44" s="54">
        <v>14</v>
      </c>
      <c r="S44" s="54">
        <v>2</v>
      </c>
      <c r="T44" s="54">
        <v>10</v>
      </c>
    </row>
    <row r="45" spans="1:20" ht="12.75">
      <c r="A45" s="37" t="s">
        <v>39</v>
      </c>
      <c r="B45" s="35">
        <v>1747</v>
      </c>
      <c r="C45" s="35">
        <v>30</v>
      </c>
      <c r="D45" s="41">
        <f t="shared" si="10"/>
        <v>0.017172295363480253</v>
      </c>
      <c r="E45" s="61">
        <f t="shared" si="11"/>
        <v>1680</v>
      </c>
      <c r="F45" s="35">
        <v>1489</v>
      </c>
      <c r="G45" s="35">
        <v>191</v>
      </c>
      <c r="H45" s="42">
        <f t="shared" si="12"/>
        <v>0.8863095238095238</v>
      </c>
      <c r="I45" s="50">
        <f t="shared" si="13"/>
        <v>2.8148809523809524</v>
      </c>
      <c r="J45" s="36">
        <f t="shared" si="14"/>
        <v>2.881128274009402</v>
      </c>
      <c r="K45" s="36">
        <f t="shared" si="15"/>
        <v>2.298429319371728</v>
      </c>
      <c r="L45" s="55">
        <f t="shared" si="16"/>
        <v>0.005996002664890073</v>
      </c>
      <c r="M45" s="55">
        <f t="shared" si="17"/>
        <v>0.06796116504854369</v>
      </c>
      <c r="O45" s="35">
        <v>4290</v>
      </c>
      <c r="P45" s="35">
        <v>439</v>
      </c>
      <c r="Q45" s="54">
        <v>3</v>
      </c>
      <c r="R45" s="54">
        <v>9</v>
      </c>
      <c r="S45" s="54">
        <v>1</v>
      </c>
      <c r="T45" s="54">
        <v>14</v>
      </c>
    </row>
    <row r="46" spans="1:20" ht="12.75">
      <c r="A46" s="37" t="s">
        <v>40</v>
      </c>
      <c r="B46" s="35">
        <v>3731</v>
      </c>
      <c r="C46" s="35">
        <v>13</v>
      </c>
      <c r="D46" s="41">
        <f t="shared" si="10"/>
        <v>0.003484320557491289</v>
      </c>
      <c r="E46" s="61">
        <f t="shared" si="11"/>
        <v>3606</v>
      </c>
      <c r="F46" s="35">
        <v>2839</v>
      </c>
      <c r="G46" s="35">
        <v>767</v>
      </c>
      <c r="H46" s="42">
        <f t="shared" si="12"/>
        <v>0.7872989462007765</v>
      </c>
      <c r="I46" s="50">
        <f t="shared" si="13"/>
        <v>2.772601220188575</v>
      </c>
      <c r="J46" s="36">
        <f t="shared" si="14"/>
        <v>2.949630151461782</v>
      </c>
      <c r="K46" s="36">
        <f t="shared" si="15"/>
        <v>2.117340286831812</v>
      </c>
      <c r="L46" s="55">
        <f t="shared" si="16"/>
        <v>0.012478336221837088</v>
      </c>
      <c r="M46" s="55">
        <f t="shared" si="17"/>
        <v>0.03884711779448621</v>
      </c>
      <c r="O46" s="35">
        <v>8374</v>
      </c>
      <c r="P46" s="35">
        <v>1624</v>
      </c>
      <c r="Q46" s="54">
        <v>10</v>
      </c>
      <c r="R46" s="54">
        <v>36</v>
      </c>
      <c r="S46" s="54">
        <v>0</v>
      </c>
      <c r="T46" s="54">
        <v>31</v>
      </c>
    </row>
    <row r="47" spans="1:20" ht="12.75">
      <c r="A47" s="37" t="s">
        <v>41</v>
      </c>
      <c r="B47" s="35">
        <v>14202</v>
      </c>
      <c r="C47" s="35">
        <v>16</v>
      </c>
      <c r="D47" s="41">
        <f t="shared" si="10"/>
        <v>0.0011266018870581607</v>
      </c>
      <c r="E47" s="61">
        <f t="shared" si="11"/>
        <v>13654</v>
      </c>
      <c r="F47" s="35">
        <v>9508</v>
      </c>
      <c r="G47" s="35">
        <v>4146</v>
      </c>
      <c r="H47" s="42">
        <f t="shared" si="12"/>
        <v>0.6963527171524828</v>
      </c>
      <c r="I47" s="50">
        <f t="shared" si="13"/>
        <v>4.34766368829647</v>
      </c>
      <c r="J47" s="36">
        <f t="shared" si="14"/>
        <v>4.602965923432898</v>
      </c>
      <c r="K47" s="36">
        <f t="shared" si="15"/>
        <v>3.7621804148576943</v>
      </c>
      <c r="L47" s="55">
        <f t="shared" si="16"/>
        <v>0.015290835830147743</v>
      </c>
      <c r="M47" s="55">
        <f t="shared" si="17"/>
        <v>0.034193998604326585</v>
      </c>
      <c r="O47" s="35">
        <v>43765</v>
      </c>
      <c r="P47" s="35">
        <v>15598</v>
      </c>
      <c r="Q47" s="54">
        <v>23</v>
      </c>
      <c r="R47" s="54">
        <v>148</v>
      </c>
      <c r="S47" s="54">
        <v>6</v>
      </c>
      <c r="T47" s="54">
        <v>147</v>
      </c>
    </row>
    <row r="48" spans="1:20" ht="12.75">
      <c r="A48" s="37" t="s">
        <v>42</v>
      </c>
      <c r="B48" s="35">
        <v>2431</v>
      </c>
      <c r="C48" s="35">
        <v>1514</v>
      </c>
      <c r="D48" s="41">
        <f t="shared" si="10"/>
        <v>0.6227889757301522</v>
      </c>
      <c r="E48" s="61">
        <f t="shared" si="11"/>
        <v>748</v>
      </c>
      <c r="F48" s="35">
        <v>579</v>
      </c>
      <c r="G48" s="35">
        <v>169</v>
      </c>
      <c r="H48" s="42">
        <f t="shared" si="12"/>
        <v>0.7740641711229946</v>
      </c>
      <c r="I48" s="50">
        <f t="shared" si="13"/>
        <v>2.3475935828877006</v>
      </c>
      <c r="J48" s="36">
        <f t="shared" si="14"/>
        <v>2.2832469775474955</v>
      </c>
      <c r="K48" s="36">
        <f t="shared" si="15"/>
        <v>2.5680473372781063</v>
      </c>
      <c r="L48" s="55">
        <f t="shared" si="16"/>
        <v>0.06359300476947535</v>
      </c>
      <c r="M48" s="55">
        <f t="shared" si="17"/>
        <v>0.10471204188481675</v>
      </c>
      <c r="O48" s="35">
        <v>1322</v>
      </c>
      <c r="P48" s="35">
        <v>434</v>
      </c>
      <c r="Q48" s="54">
        <v>10</v>
      </c>
      <c r="R48" s="54">
        <v>40</v>
      </c>
      <c r="S48" s="54">
        <v>2</v>
      </c>
      <c r="T48" s="54">
        <v>20</v>
      </c>
    </row>
    <row r="49" spans="1:20" ht="12.75">
      <c r="A49" s="37" t="s">
        <v>43</v>
      </c>
      <c r="B49" s="35">
        <v>1156</v>
      </c>
      <c r="C49" s="35">
        <v>10</v>
      </c>
      <c r="D49" s="41">
        <f t="shared" si="10"/>
        <v>0.00865051903114187</v>
      </c>
      <c r="E49" s="61">
        <f t="shared" si="11"/>
        <v>1126</v>
      </c>
      <c r="F49" s="35">
        <v>1021</v>
      </c>
      <c r="G49" s="35">
        <v>105</v>
      </c>
      <c r="H49" s="42">
        <f t="shared" si="12"/>
        <v>0.9067495559502664</v>
      </c>
      <c r="I49" s="50">
        <f t="shared" si="13"/>
        <v>2.7477797513321494</v>
      </c>
      <c r="J49" s="36">
        <f t="shared" si="14"/>
        <v>2.829578844270323</v>
      </c>
      <c r="K49" s="36">
        <f t="shared" si="15"/>
        <v>1.9523809523809523</v>
      </c>
      <c r="L49" s="55">
        <f t="shared" si="16"/>
        <v>0.006796116504854369</v>
      </c>
      <c r="M49" s="55">
        <f t="shared" si="17"/>
        <v>0.061946902654867256</v>
      </c>
      <c r="O49" s="35">
        <v>2889</v>
      </c>
      <c r="P49" s="35">
        <v>205</v>
      </c>
      <c r="Q49" s="54">
        <v>2</v>
      </c>
      <c r="R49" s="54">
        <v>7</v>
      </c>
      <c r="S49" s="54">
        <v>1</v>
      </c>
      <c r="T49" s="54">
        <v>7</v>
      </c>
    </row>
    <row r="50" spans="1:20" ht="12.75">
      <c r="A50" s="37" t="s">
        <v>44</v>
      </c>
      <c r="B50" s="35">
        <v>1268</v>
      </c>
      <c r="C50" s="35">
        <v>43</v>
      </c>
      <c r="D50" s="41">
        <f t="shared" si="10"/>
        <v>0.03391167192429022</v>
      </c>
      <c r="E50" s="61">
        <f t="shared" si="11"/>
        <v>1176</v>
      </c>
      <c r="F50" s="35">
        <v>933</v>
      </c>
      <c r="G50" s="35">
        <v>243</v>
      </c>
      <c r="H50" s="42">
        <f t="shared" si="12"/>
        <v>0.7933673469387755</v>
      </c>
      <c r="I50" s="50">
        <f t="shared" si="13"/>
        <v>2.5450680272108843</v>
      </c>
      <c r="J50" s="36">
        <f t="shared" si="14"/>
        <v>2.67524115755627</v>
      </c>
      <c r="K50" s="36">
        <f t="shared" si="15"/>
        <v>2.045267489711934</v>
      </c>
      <c r="L50" s="55">
        <f t="shared" si="16"/>
        <v>0.012658227848101266</v>
      </c>
      <c r="M50" s="55">
        <f t="shared" si="17"/>
        <v>0.07224334600760456</v>
      </c>
      <c r="O50" s="35">
        <v>2496</v>
      </c>
      <c r="P50" s="35">
        <v>497</v>
      </c>
      <c r="Q50" s="54">
        <v>3</v>
      </c>
      <c r="R50" s="54">
        <v>12</v>
      </c>
      <c r="S50" s="54">
        <v>1</v>
      </c>
      <c r="T50" s="54">
        <v>19</v>
      </c>
    </row>
    <row r="51" spans="1:20" ht="12.75">
      <c r="A51" s="37" t="s">
        <v>46</v>
      </c>
      <c r="B51" s="35">
        <v>3224</v>
      </c>
      <c r="C51" s="35">
        <v>75</v>
      </c>
      <c r="D51" s="41">
        <f t="shared" si="10"/>
        <v>0.02326302729528536</v>
      </c>
      <c r="E51" s="61">
        <f t="shared" si="11"/>
        <v>2965</v>
      </c>
      <c r="F51" s="35">
        <v>2542</v>
      </c>
      <c r="G51" s="35">
        <v>423</v>
      </c>
      <c r="H51" s="42">
        <f t="shared" si="12"/>
        <v>0.8573355817875211</v>
      </c>
      <c r="I51" s="50">
        <f t="shared" si="13"/>
        <v>2.18752107925801</v>
      </c>
      <c r="J51" s="36">
        <f t="shared" si="14"/>
        <v>2.1129032258064515</v>
      </c>
      <c r="K51" s="36">
        <f t="shared" si="15"/>
        <v>2.6359338061465722</v>
      </c>
      <c r="L51" s="55">
        <f t="shared" si="16"/>
        <v>0.023344814389590508</v>
      </c>
      <c r="M51" s="55">
        <f t="shared" si="17"/>
        <v>0.05726872246696035</v>
      </c>
      <c r="O51" s="35">
        <v>5371</v>
      </c>
      <c r="P51" s="35">
        <v>1115</v>
      </c>
      <c r="Q51" s="54">
        <v>10</v>
      </c>
      <c r="R51" s="54">
        <v>61</v>
      </c>
      <c r="S51" s="54">
        <v>5</v>
      </c>
      <c r="T51" s="54">
        <v>26</v>
      </c>
    </row>
    <row r="52" spans="1:20" ht="12.75">
      <c r="A52" s="37" t="s">
        <v>49</v>
      </c>
      <c r="B52" s="35">
        <v>2818</v>
      </c>
      <c r="C52" s="35">
        <v>82</v>
      </c>
      <c r="D52" s="41">
        <f t="shared" si="10"/>
        <v>0.029098651525904896</v>
      </c>
      <c r="E52" s="61">
        <f t="shared" si="11"/>
        <v>2597</v>
      </c>
      <c r="F52" s="35">
        <v>2094</v>
      </c>
      <c r="G52" s="35">
        <v>503</v>
      </c>
      <c r="H52" s="42">
        <f t="shared" si="12"/>
        <v>0.8063149788217173</v>
      </c>
      <c r="I52" s="50">
        <f t="shared" si="13"/>
        <v>2.877165960723912</v>
      </c>
      <c r="J52" s="36">
        <f t="shared" si="14"/>
        <v>2.928844317096466</v>
      </c>
      <c r="K52" s="36">
        <f t="shared" si="15"/>
        <v>2.662027833001988</v>
      </c>
      <c r="L52" s="55">
        <f t="shared" si="16"/>
        <v>0.021870637505816658</v>
      </c>
      <c r="M52" s="55">
        <f t="shared" si="17"/>
        <v>0.08333333333333333</v>
      </c>
      <c r="O52" s="35">
        <v>6133</v>
      </c>
      <c r="P52" s="35">
        <v>1339</v>
      </c>
      <c r="Q52" s="54">
        <v>8</v>
      </c>
      <c r="R52" s="54">
        <v>47</v>
      </c>
      <c r="S52" s="54">
        <v>3</v>
      </c>
      <c r="T52" s="54">
        <v>46</v>
      </c>
    </row>
    <row r="53" spans="1:20" ht="12.75">
      <c r="A53" s="37" t="s">
        <v>50</v>
      </c>
      <c r="B53" s="35">
        <v>10408</v>
      </c>
      <c r="C53" s="35">
        <v>33</v>
      </c>
      <c r="D53" s="41">
        <f t="shared" si="10"/>
        <v>0.003170637970791699</v>
      </c>
      <c r="E53" s="61">
        <f t="shared" si="11"/>
        <v>10026</v>
      </c>
      <c r="F53" s="35">
        <v>8451</v>
      </c>
      <c r="G53" s="35">
        <v>1575</v>
      </c>
      <c r="H53" s="42">
        <f t="shared" si="12"/>
        <v>0.8429084380610413</v>
      </c>
      <c r="I53" s="50">
        <f t="shared" si="13"/>
        <v>3.1336525034909237</v>
      </c>
      <c r="J53" s="36">
        <f t="shared" si="14"/>
        <v>3.2449414270500534</v>
      </c>
      <c r="K53" s="36">
        <f t="shared" si="15"/>
        <v>2.5365079365079364</v>
      </c>
      <c r="L53" s="55">
        <f t="shared" si="16"/>
        <v>0.010400841416384247</v>
      </c>
      <c r="M53" s="55">
        <f t="shared" si="17"/>
        <v>0.06908665105386416</v>
      </c>
      <c r="O53" s="35">
        <v>27423</v>
      </c>
      <c r="P53" s="35">
        <v>3995</v>
      </c>
      <c r="Q53" s="54">
        <v>17</v>
      </c>
      <c r="R53" s="54">
        <v>89</v>
      </c>
      <c r="S53" s="54">
        <v>15</v>
      </c>
      <c r="T53" s="54">
        <v>118</v>
      </c>
    </row>
    <row r="54" spans="1:20" ht="12.75">
      <c r="A54" s="37" t="s">
        <v>51</v>
      </c>
      <c r="B54" s="35">
        <v>2120</v>
      </c>
      <c r="C54" s="35">
        <v>27</v>
      </c>
      <c r="D54" s="41">
        <f t="shared" si="10"/>
        <v>0.012735849056603774</v>
      </c>
      <c r="E54" s="61">
        <f t="shared" si="11"/>
        <v>2032</v>
      </c>
      <c r="F54" s="35">
        <v>1844</v>
      </c>
      <c r="G54" s="35">
        <v>188</v>
      </c>
      <c r="H54" s="42">
        <f t="shared" si="12"/>
        <v>0.90748031496063</v>
      </c>
      <c r="I54" s="50">
        <f t="shared" si="13"/>
        <v>2.7106299212598426</v>
      </c>
      <c r="J54" s="36">
        <f t="shared" si="14"/>
        <v>2.770065075921909</v>
      </c>
      <c r="K54" s="36">
        <f t="shared" si="15"/>
        <v>2.127659574468085</v>
      </c>
      <c r="L54" s="55">
        <f t="shared" si="16"/>
        <v>0.005382131324004306</v>
      </c>
      <c r="M54" s="55">
        <f t="shared" si="17"/>
        <v>0.08695652173913043</v>
      </c>
      <c r="O54" s="35">
        <v>5108</v>
      </c>
      <c r="P54" s="35">
        <v>400</v>
      </c>
      <c r="Q54" s="54">
        <v>4</v>
      </c>
      <c r="R54" s="54">
        <v>10</v>
      </c>
      <c r="S54" s="54">
        <v>1</v>
      </c>
      <c r="T54" s="54">
        <v>18</v>
      </c>
    </row>
    <row r="55" spans="1:20" ht="12.75">
      <c r="A55" s="37" t="s">
        <v>52</v>
      </c>
      <c r="B55" s="35">
        <v>9961</v>
      </c>
      <c r="C55" s="35">
        <v>20</v>
      </c>
      <c r="D55" s="41">
        <f t="shared" si="10"/>
        <v>0.0020078305391024996</v>
      </c>
      <c r="E55" s="61">
        <f t="shared" si="11"/>
        <v>9365</v>
      </c>
      <c r="F55" s="35">
        <v>6451</v>
      </c>
      <c r="G55" s="35">
        <v>2914</v>
      </c>
      <c r="H55" s="42">
        <f t="shared" si="12"/>
        <v>0.6888414308595836</v>
      </c>
      <c r="I55" s="50">
        <f t="shared" si="13"/>
        <v>3.656700480512547</v>
      </c>
      <c r="J55" s="36">
        <f t="shared" si="14"/>
        <v>3.8324290807626724</v>
      </c>
      <c r="K55" s="36">
        <f t="shared" si="15"/>
        <v>3.2676733013040495</v>
      </c>
      <c r="L55" s="55">
        <f t="shared" si="16"/>
        <v>0.03261032161555722</v>
      </c>
      <c r="M55" s="55">
        <f t="shared" si="17"/>
        <v>0.04384816753926701</v>
      </c>
      <c r="O55" s="35">
        <v>24723</v>
      </c>
      <c r="P55" s="35">
        <v>9522</v>
      </c>
      <c r="Q55" s="54">
        <v>16</v>
      </c>
      <c r="R55" s="54">
        <v>218</v>
      </c>
      <c r="S55" s="54">
        <v>8</v>
      </c>
      <c r="T55" s="54">
        <v>134</v>
      </c>
    </row>
    <row r="56" spans="1:20" ht="12.75">
      <c r="A56" s="37" t="s">
        <v>54</v>
      </c>
      <c r="B56" s="35">
        <v>1809</v>
      </c>
      <c r="C56" s="35">
        <v>19</v>
      </c>
      <c r="D56" s="41">
        <f t="shared" si="10"/>
        <v>0.010503040353786623</v>
      </c>
      <c r="E56" s="61">
        <f t="shared" si="11"/>
        <v>1749</v>
      </c>
      <c r="F56" s="35">
        <v>1541</v>
      </c>
      <c r="G56" s="35">
        <v>208</v>
      </c>
      <c r="H56" s="42">
        <f t="shared" si="12"/>
        <v>0.8810748999428245</v>
      </c>
      <c r="I56" s="50">
        <f t="shared" si="13"/>
        <v>2.8673527730131503</v>
      </c>
      <c r="J56" s="36">
        <f t="shared" si="14"/>
        <v>2.975340687865023</v>
      </c>
      <c r="K56" s="36">
        <f t="shared" si="15"/>
        <v>2.0673076923076925</v>
      </c>
      <c r="L56" s="55">
        <f t="shared" si="16"/>
        <v>0.005154639175257732</v>
      </c>
      <c r="M56" s="55">
        <f t="shared" si="17"/>
        <v>0.037037037037037035</v>
      </c>
      <c r="O56" s="35">
        <v>4585</v>
      </c>
      <c r="P56" s="35">
        <v>430</v>
      </c>
      <c r="Q56" s="54">
        <v>3</v>
      </c>
      <c r="R56" s="54">
        <v>8</v>
      </c>
      <c r="S56" s="54">
        <v>0</v>
      </c>
      <c r="T56" s="54">
        <v>8</v>
      </c>
    </row>
    <row r="57" spans="1:20" ht="12.75">
      <c r="A57" s="37" t="s">
        <v>55</v>
      </c>
      <c r="B57" s="35">
        <v>12138</v>
      </c>
      <c r="C57" s="35">
        <v>46</v>
      </c>
      <c r="D57" s="41">
        <f t="shared" si="10"/>
        <v>0.003789751194595485</v>
      </c>
      <c r="E57" s="61">
        <f t="shared" si="11"/>
        <v>11907</v>
      </c>
      <c r="F57" s="35">
        <v>10862</v>
      </c>
      <c r="G57" s="35">
        <v>1045</v>
      </c>
      <c r="H57" s="42">
        <f t="shared" si="12"/>
        <v>0.9122364995380868</v>
      </c>
      <c r="I57" s="50">
        <f t="shared" si="13"/>
        <v>2.991349626270261</v>
      </c>
      <c r="J57" s="36">
        <f t="shared" si="14"/>
        <v>3.0739274535076415</v>
      </c>
      <c r="K57" s="36">
        <f t="shared" si="15"/>
        <v>2.1330143540669857</v>
      </c>
      <c r="L57" s="55">
        <f t="shared" si="16"/>
        <v>0.005211666819054586</v>
      </c>
      <c r="M57" s="55">
        <f t="shared" si="17"/>
        <v>0.03768382352941176</v>
      </c>
      <c r="O57" s="35">
        <v>33389</v>
      </c>
      <c r="P57" s="35">
        <v>2229</v>
      </c>
      <c r="Q57" s="54">
        <v>18</v>
      </c>
      <c r="R57" s="54">
        <v>57</v>
      </c>
      <c r="S57" s="54">
        <v>2</v>
      </c>
      <c r="T57" s="54">
        <v>41</v>
      </c>
    </row>
    <row r="58" spans="1:20" ht="12.75">
      <c r="A58" s="37" t="s">
        <v>56</v>
      </c>
      <c r="B58" s="35">
        <v>7919</v>
      </c>
      <c r="C58" s="35">
        <v>48</v>
      </c>
      <c r="D58" s="41">
        <f t="shared" si="10"/>
        <v>0.006061371385275919</v>
      </c>
      <c r="E58" s="61">
        <f t="shared" si="11"/>
        <v>7535</v>
      </c>
      <c r="F58" s="35">
        <v>5426</v>
      </c>
      <c r="G58" s="35">
        <v>2109</v>
      </c>
      <c r="H58" s="42">
        <f t="shared" si="12"/>
        <v>0.7201061712010617</v>
      </c>
      <c r="I58" s="50">
        <f t="shared" si="13"/>
        <v>3.0427339084273393</v>
      </c>
      <c r="J58" s="36">
        <f t="shared" si="14"/>
        <v>3.072429045337265</v>
      </c>
      <c r="K58" s="36">
        <f t="shared" si="15"/>
        <v>2.96633475580844</v>
      </c>
      <c r="L58" s="55">
        <f t="shared" si="16"/>
        <v>0.016973636691946552</v>
      </c>
      <c r="M58" s="55">
        <f t="shared" si="17"/>
        <v>0.03605659516202647</v>
      </c>
      <c r="O58" s="35">
        <v>16671</v>
      </c>
      <c r="P58" s="35">
        <v>6256</v>
      </c>
      <c r="Q58" s="54">
        <v>18</v>
      </c>
      <c r="R58" s="54">
        <v>94</v>
      </c>
      <c r="S58" s="54">
        <v>3</v>
      </c>
      <c r="T58" s="54">
        <v>79</v>
      </c>
    </row>
    <row r="59" spans="1:20" ht="12.75">
      <c r="A59" s="37" t="s">
        <v>57</v>
      </c>
      <c r="B59" s="35">
        <v>15437</v>
      </c>
      <c r="C59" s="35">
        <v>100</v>
      </c>
      <c r="D59" s="41">
        <f t="shared" si="10"/>
        <v>0.006477942605428516</v>
      </c>
      <c r="E59" s="61">
        <f t="shared" si="11"/>
        <v>14632</v>
      </c>
      <c r="F59" s="35">
        <v>9939</v>
      </c>
      <c r="G59" s="35">
        <v>4693</v>
      </c>
      <c r="H59" s="42">
        <f t="shared" si="12"/>
        <v>0.6792646254784035</v>
      </c>
      <c r="I59" s="50">
        <f t="shared" si="13"/>
        <v>2.6554127938764354</v>
      </c>
      <c r="J59" s="36">
        <f t="shared" si="14"/>
        <v>2.802293993359493</v>
      </c>
      <c r="K59" s="36">
        <f t="shared" si="15"/>
        <v>2.344342637971447</v>
      </c>
      <c r="L59" s="55">
        <f t="shared" si="16"/>
        <v>0.013476020610384463</v>
      </c>
      <c r="M59" s="55">
        <f t="shared" si="17"/>
        <v>0.06181455633100698</v>
      </c>
      <c r="O59" s="35">
        <v>27852</v>
      </c>
      <c r="P59" s="35">
        <v>11002</v>
      </c>
      <c r="Q59" s="54">
        <v>17</v>
      </c>
      <c r="R59" s="54">
        <v>136</v>
      </c>
      <c r="S59" s="54">
        <v>12</v>
      </c>
      <c r="T59" s="54">
        <v>310</v>
      </c>
    </row>
    <row r="60" spans="1:20" ht="12.75">
      <c r="A60" s="37" t="s">
        <v>59</v>
      </c>
      <c r="B60" s="35">
        <v>2062</v>
      </c>
      <c r="C60" s="35">
        <v>608</v>
      </c>
      <c r="D60" s="41">
        <f t="shared" si="10"/>
        <v>0.2948593598448109</v>
      </c>
      <c r="E60" s="61">
        <f t="shared" si="11"/>
        <v>1347</v>
      </c>
      <c r="F60" s="35">
        <v>1134</v>
      </c>
      <c r="G60" s="35">
        <v>213</v>
      </c>
      <c r="H60" s="42">
        <f t="shared" si="12"/>
        <v>0.8418708240534521</v>
      </c>
      <c r="I60" s="50">
        <f t="shared" si="13"/>
        <v>2.4602821083890127</v>
      </c>
      <c r="J60" s="36">
        <f t="shared" si="14"/>
        <v>2.4708994708994707</v>
      </c>
      <c r="K60" s="36">
        <f t="shared" si="15"/>
        <v>2.403755868544601</v>
      </c>
      <c r="L60" s="55">
        <f t="shared" si="16"/>
        <v>0.024013722126929673</v>
      </c>
      <c r="M60" s="55">
        <f t="shared" si="17"/>
        <v>0.05627705627705628</v>
      </c>
      <c r="O60" s="35">
        <v>2802</v>
      </c>
      <c r="P60" s="35">
        <v>512</v>
      </c>
      <c r="Q60" s="54">
        <v>4</v>
      </c>
      <c r="R60" s="54">
        <v>28</v>
      </c>
      <c r="S60" s="54">
        <v>5</v>
      </c>
      <c r="T60" s="54">
        <v>13</v>
      </c>
    </row>
    <row r="61" spans="1:20" ht="12.75">
      <c r="A61" s="37" t="s">
        <v>60</v>
      </c>
      <c r="B61" s="35">
        <v>9715</v>
      </c>
      <c r="C61" s="35">
        <v>25</v>
      </c>
      <c r="D61" s="41">
        <f t="shared" si="10"/>
        <v>0.0025733401955738548</v>
      </c>
      <c r="E61" s="61">
        <f t="shared" si="11"/>
        <v>9383</v>
      </c>
      <c r="F61" s="35">
        <v>7579</v>
      </c>
      <c r="G61" s="35">
        <v>1804</v>
      </c>
      <c r="H61" s="42">
        <f t="shared" si="12"/>
        <v>0.8077373974208675</v>
      </c>
      <c r="I61" s="50">
        <f t="shared" si="13"/>
        <v>2.950229137802409</v>
      </c>
      <c r="J61" s="36">
        <f t="shared" si="14"/>
        <v>3.1044992743105952</v>
      </c>
      <c r="K61" s="36">
        <f t="shared" si="15"/>
        <v>2.3021064301552108</v>
      </c>
      <c r="L61" s="55">
        <f t="shared" si="16"/>
        <v>0.009512640083398489</v>
      </c>
      <c r="M61" s="55">
        <f t="shared" si="17"/>
        <v>0.051443569553805774</v>
      </c>
      <c r="O61" s="35">
        <v>23529</v>
      </c>
      <c r="P61" s="35">
        <v>4153</v>
      </c>
      <c r="Q61" s="54">
        <v>22</v>
      </c>
      <c r="R61" s="54">
        <v>73</v>
      </c>
      <c r="S61" s="54">
        <v>3</v>
      </c>
      <c r="T61" s="54">
        <v>98</v>
      </c>
    </row>
    <row r="62" spans="1:20" ht="12.75">
      <c r="A62" s="37" t="s">
        <v>61</v>
      </c>
      <c r="B62" s="35">
        <v>35</v>
      </c>
      <c r="C62" s="35">
        <v>26</v>
      </c>
      <c r="D62" s="41">
        <f t="shared" si="10"/>
        <v>0.7428571428571429</v>
      </c>
      <c r="E62" s="61">
        <f aca="true" t="shared" si="18" ref="E62:E125">F62+G62</f>
        <v>5</v>
      </c>
      <c r="F62" s="35">
        <v>5</v>
      </c>
      <c r="G62" s="35">
        <v>0</v>
      </c>
      <c r="H62" s="42">
        <f t="shared" si="12"/>
        <v>1</v>
      </c>
      <c r="I62" s="50">
        <f t="shared" si="13"/>
        <v>2.2</v>
      </c>
      <c r="J62" s="36">
        <f aca="true" t="shared" si="19" ref="J62:J93">O62/F62</f>
        <v>2.2</v>
      </c>
      <c r="K62" s="51" t="s">
        <v>496</v>
      </c>
      <c r="L62" s="55">
        <f t="shared" si="16"/>
        <v>0</v>
      </c>
      <c r="M62" s="51" t="s">
        <v>496</v>
      </c>
      <c r="O62" s="35">
        <v>11</v>
      </c>
      <c r="P62" s="35">
        <v>0</v>
      </c>
      <c r="Q62" s="54">
        <v>0</v>
      </c>
      <c r="R62" s="54">
        <v>0</v>
      </c>
      <c r="S62" s="54">
        <v>0</v>
      </c>
      <c r="T62" s="54">
        <v>0</v>
      </c>
    </row>
    <row r="63" spans="1:20" ht="12.75">
      <c r="A63" s="37" t="s">
        <v>62</v>
      </c>
      <c r="B63" s="35">
        <v>8529</v>
      </c>
      <c r="C63" s="35">
        <v>38</v>
      </c>
      <c r="D63" s="41">
        <f t="shared" si="10"/>
        <v>0.004455387501465588</v>
      </c>
      <c r="E63" s="61">
        <f t="shared" si="18"/>
        <v>8319</v>
      </c>
      <c r="F63" s="35">
        <v>7732</v>
      </c>
      <c r="G63" s="35">
        <v>587</v>
      </c>
      <c r="H63" s="42">
        <f t="shared" si="12"/>
        <v>0.9294386344512562</v>
      </c>
      <c r="I63" s="50">
        <f t="shared" si="13"/>
        <v>3.1926914292583244</v>
      </c>
      <c r="J63" s="36">
        <f t="shared" si="19"/>
        <v>3.254914640455251</v>
      </c>
      <c r="K63" s="36">
        <f aca="true" t="shared" si="20" ref="K63:K81">P63/G63</f>
        <v>2.373083475298126</v>
      </c>
      <c r="L63" s="55">
        <f t="shared" si="16"/>
        <v>0.00818937939859245</v>
      </c>
      <c r="M63" s="55">
        <f aca="true" t="shared" si="21" ref="M63:M81">T63/(S63+T63+G63)</f>
        <v>0.04227642276422764</v>
      </c>
      <c r="O63" s="35">
        <v>25167</v>
      </c>
      <c r="P63" s="35">
        <v>1393</v>
      </c>
      <c r="Q63" s="54">
        <v>19</v>
      </c>
      <c r="R63" s="54">
        <v>64</v>
      </c>
      <c r="S63" s="54">
        <v>2</v>
      </c>
      <c r="T63" s="54">
        <v>26</v>
      </c>
    </row>
    <row r="64" spans="1:20" ht="12.75">
      <c r="A64" s="37" t="s">
        <v>64</v>
      </c>
      <c r="B64" s="35">
        <v>2114</v>
      </c>
      <c r="C64" s="35">
        <v>9</v>
      </c>
      <c r="D64" s="41">
        <f t="shared" si="10"/>
        <v>0.004257332071901609</v>
      </c>
      <c r="E64" s="61">
        <f t="shared" si="18"/>
        <v>2002</v>
      </c>
      <c r="F64" s="35">
        <v>1376</v>
      </c>
      <c r="G64" s="35">
        <v>626</v>
      </c>
      <c r="H64" s="42">
        <f t="shared" si="12"/>
        <v>0.6873126873126874</v>
      </c>
      <c r="I64" s="50">
        <f t="shared" si="13"/>
        <v>2.999000999000999</v>
      </c>
      <c r="J64" s="36">
        <f t="shared" si="19"/>
        <v>3.375</v>
      </c>
      <c r="K64" s="36">
        <f t="shared" si="20"/>
        <v>2.1725239616613417</v>
      </c>
      <c r="L64" s="55">
        <f t="shared" si="16"/>
        <v>0.007209805335255948</v>
      </c>
      <c r="M64" s="55">
        <f t="shared" si="21"/>
        <v>0.07929515418502203</v>
      </c>
      <c r="O64" s="35">
        <v>4644</v>
      </c>
      <c r="P64" s="35">
        <v>1360</v>
      </c>
      <c r="Q64" s="54">
        <v>1</v>
      </c>
      <c r="R64" s="54">
        <v>10</v>
      </c>
      <c r="S64" s="54">
        <v>1</v>
      </c>
      <c r="T64" s="54">
        <v>54</v>
      </c>
    </row>
    <row r="65" spans="1:20" ht="12.75">
      <c r="A65" s="37" t="s">
        <v>66</v>
      </c>
      <c r="B65" s="35">
        <v>2545</v>
      </c>
      <c r="C65" s="35">
        <v>857</v>
      </c>
      <c r="D65" s="41">
        <f t="shared" si="10"/>
        <v>0.3367387033398821</v>
      </c>
      <c r="E65" s="61">
        <f t="shared" si="18"/>
        <v>1536</v>
      </c>
      <c r="F65" s="35">
        <v>1030</v>
      </c>
      <c r="G65" s="35">
        <v>506</v>
      </c>
      <c r="H65" s="42">
        <f t="shared" si="12"/>
        <v>0.6705729166666666</v>
      </c>
      <c r="I65" s="50">
        <f t="shared" si="13"/>
        <v>2.69140625</v>
      </c>
      <c r="J65" s="36">
        <f t="shared" si="19"/>
        <v>2.622330097087379</v>
      </c>
      <c r="K65" s="36">
        <f t="shared" si="20"/>
        <v>2.8320158102766797</v>
      </c>
      <c r="L65" s="55">
        <f t="shared" si="16"/>
        <v>0.027985074626865673</v>
      </c>
      <c r="M65" s="55">
        <f t="shared" si="21"/>
        <v>0.07259528130671507</v>
      </c>
      <c r="O65" s="35">
        <v>2701</v>
      </c>
      <c r="P65" s="35">
        <v>1433</v>
      </c>
      <c r="Q65" s="54">
        <v>12</v>
      </c>
      <c r="R65" s="54">
        <v>30</v>
      </c>
      <c r="S65" s="54">
        <v>5</v>
      </c>
      <c r="T65" s="54">
        <v>40</v>
      </c>
    </row>
    <row r="66" spans="1:20" ht="12.75">
      <c r="A66" s="37" t="s">
        <v>67</v>
      </c>
      <c r="B66" s="35">
        <v>1836</v>
      </c>
      <c r="C66" s="35">
        <v>1168</v>
      </c>
      <c r="D66" s="41">
        <f aca="true" t="shared" si="22" ref="D66:D97">C66/B66</f>
        <v>0.6361655773420479</v>
      </c>
      <c r="E66" s="61">
        <f t="shared" si="18"/>
        <v>533</v>
      </c>
      <c r="F66" s="35">
        <v>385</v>
      </c>
      <c r="G66" s="35">
        <v>148</v>
      </c>
      <c r="H66" s="42">
        <f aca="true" t="shared" si="23" ref="H66:H97">+F66/(F66+G66)</f>
        <v>0.7223264540337712</v>
      </c>
      <c r="I66" s="50">
        <f aca="true" t="shared" si="24" ref="I66:I97">(O66+P66)/E66</f>
        <v>2.0318949343339585</v>
      </c>
      <c r="J66" s="36">
        <f t="shared" si="19"/>
        <v>1.9428571428571428</v>
      </c>
      <c r="K66" s="36">
        <f t="shared" si="20"/>
        <v>2.2635135135135136</v>
      </c>
      <c r="L66" s="55">
        <f aca="true" t="shared" si="25" ref="L66:L97">(R66)/(Q66+R66+F66)</f>
        <v>0.08986175115207373</v>
      </c>
      <c r="M66" s="55">
        <f t="shared" si="21"/>
        <v>0.1711229946524064</v>
      </c>
      <c r="O66" s="35">
        <v>748</v>
      </c>
      <c r="P66" s="35">
        <v>335</v>
      </c>
      <c r="Q66" s="54">
        <v>10</v>
      </c>
      <c r="R66" s="54">
        <v>39</v>
      </c>
      <c r="S66" s="54">
        <v>7</v>
      </c>
      <c r="T66" s="54">
        <v>32</v>
      </c>
    </row>
    <row r="67" spans="1:20" ht="12.75">
      <c r="A67" s="37" t="s">
        <v>69</v>
      </c>
      <c r="B67" s="35">
        <v>4942</v>
      </c>
      <c r="C67" s="35">
        <v>30</v>
      </c>
      <c r="D67" s="41">
        <f t="shared" si="22"/>
        <v>0.006070416835289356</v>
      </c>
      <c r="E67" s="61">
        <f t="shared" si="18"/>
        <v>4803</v>
      </c>
      <c r="F67" s="35">
        <v>4114</v>
      </c>
      <c r="G67" s="35">
        <v>689</v>
      </c>
      <c r="H67" s="42">
        <f t="shared" si="23"/>
        <v>0.856547990839059</v>
      </c>
      <c r="I67" s="50">
        <f t="shared" si="24"/>
        <v>2.977722256922757</v>
      </c>
      <c r="J67" s="36">
        <f t="shared" si="19"/>
        <v>3.0799708313077296</v>
      </c>
      <c r="K67" s="36">
        <f t="shared" si="20"/>
        <v>2.367198838896952</v>
      </c>
      <c r="L67" s="55">
        <f t="shared" si="25"/>
        <v>0.006753497346840328</v>
      </c>
      <c r="M67" s="55">
        <f t="shared" si="21"/>
        <v>0.036061026352288486</v>
      </c>
      <c r="O67" s="35">
        <v>12671</v>
      </c>
      <c r="P67" s="35">
        <v>1631</v>
      </c>
      <c r="Q67" s="54">
        <v>4</v>
      </c>
      <c r="R67" s="54">
        <v>28</v>
      </c>
      <c r="S67" s="54">
        <v>6</v>
      </c>
      <c r="T67" s="54">
        <v>26</v>
      </c>
    </row>
    <row r="68" spans="1:20" ht="12.75">
      <c r="A68" s="37" t="s">
        <v>70</v>
      </c>
      <c r="B68" s="35">
        <v>953</v>
      </c>
      <c r="C68" s="35">
        <v>509</v>
      </c>
      <c r="D68" s="41">
        <f t="shared" si="22"/>
        <v>0.534102833158447</v>
      </c>
      <c r="E68" s="61">
        <f t="shared" si="18"/>
        <v>409</v>
      </c>
      <c r="F68" s="35">
        <v>338</v>
      </c>
      <c r="G68" s="35">
        <v>71</v>
      </c>
      <c r="H68" s="42">
        <f t="shared" si="23"/>
        <v>0.8264058679706602</v>
      </c>
      <c r="I68" s="50">
        <f t="shared" si="24"/>
        <v>2.2640586797066016</v>
      </c>
      <c r="J68" s="36">
        <f t="shared" si="19"/>
        <v>2.198224852071006</v>
      </c>
      <c r="K68" s="36">
        <f t="shared" si="20"/>
        <v>2.5774647887323945</v>
      </c>
      <c r="L68" s="55">
        <f t="shared" si="25"/>
        <v>0.03133903133903134</v>
      </c>
      <c r="M68" s="55">
        <f t="shared" si="21"/>
        <v>0.06493506493506493</v>
      </c>
      <c r="O68" s="35">
        <v>743</v>
      </c>
      <c r="P68" s="35">
        <v>183</v>
      </c>
      <c r="Q68" s="54">
        <v>2</v>
      </c>
      <c r="R68" s="54">
        <v>11</v>
      </c>
      <c r="S68" s="54">
        <v>1</v>
      </c>
      <c r="T68" s="54">
        <v>5</v>
      </c>
    </row>
    <row r="69" spans="1:20" ht="12.75">
      <c r="A69" s="37" t="s">
        <v>73</v>
      </c>
      <c r="B69" s="35">
        <v>2163</v>
      </c>
      <c r="C69" s="35">
        <v>178</v>
      </c>
      <c r="D69" s="41">
        <f t="shared" si="22"/>
        <v>0.08229311141932501</v>
      </c>
      <c r="E69" s="61">
        <f t="shared" si="18"/>
        <v>1896</v>
      </c>
      <c r="F69" s="35">
        <v>1417</v>
      </c>
      <c r="G69" s="35">
        <v>479</v>
      </c>
      <c r="H69" s="42">
        <f t="shared" si="23"/>
        <v>0.7473628691983122</v>
      </c>
      <c r="I69" s="50">
        <f t="shared" si="24"/>
        <v>2.6940928270042193</v>
      </c>
      <c r="J69" s="36">
        <f t="shared" si="19"/>
        <v>2.904728299223712</v>
      </c>
      <c r="K69" s="36">
        <f t="shared" si="20"/>
        <v>2.0709812108559498</v>
      </c>
      <c r="L69" s="55">
        <f t="shared" si="25"/>
        <v>0.009034051424600417</v>
      </c>
      <c r="M69" s="55">
        <f t="shared" si="21"/>
        <v>0.06601941747572816</v>
      </c>
      <c r="O69" s="35">
        <v>4116</v>
      </c>
      <c r="P69" s="35">
        <v>992</v>
      </c>
      <c r="Q69" s="54">
        <v>9</v>
      </c>
      <c r="R69" s="54">
        <v>13</v>
      </c>
      <c r="S69" s="54">
        <v>2</v>
      </c>
      <c r="T69" s="54">
        <v>34</v>
      </c>
    </row>
    <row r="70" spans="1:20" ht="12.75">
      <c r="A70" s="37" t="s">
        <v>74</v>
      </c>
      <c r="B70" s="35">
        <v>7288</v>
      </c>
      <c r="C70" s="35">
        <v>21</v>
      </c>
      <c r="D70" s="41">
        <f t="shared" si="22"/>
        <v>0.002881448957189901</v>
      </c>
      <c r="E70" s="61">
        <f t="shared" si="18"/>
        <v>7114</v>
      </c>
      <c r="F70" s="35">
        <v>5947</v>
      </c>
      <c r="G70" s="35">
        <v>1167</v>
      </c>
      <c r="H70" s="42">
        <f t="shared" si="23"/>
        <v>0.835957267360135</v>
      </c>
      <c r="I70" s="50">
        <f t="shared" si="24"/>
        <v>2.835535563677256</v>
      </c>
      <c r="J70" s="36">
        <f t="shared" si="19"/>
        <v>2.9525811333445433</v>
      </c>
      <c r="K70" s="36">
        <f t="shared" si="20"/>
        <v>2.2390745501285347</v>
      </c>
      <c r="L70" s="55">
        <f t="shared" si="25"/>
        <v>0.004347099147299783</v>
      </c>
      <c r="M70" s="55">
        <f t="shared" si="21"/>
        <v>0.05348460291734198</v>
      </c>
      <c r="O70" s="35">
        <v>17559</v>
      </c>
      <c r="P70" s="35">
        <v>2613</v>
      </c>
      <c r="Q70" s="54">
        <v>8</v>
      </c>
      <c r="R70" s="54">
        <v>26</v>
      </c>
      <c r="S70" s="54">
        <v>1</v>
      </c>
      <c r="T70" s="54">
        <v>66</v>
      </c>
    </row>
    <row r="71" spans="1:20" ht="12.75">
      <c r="A71" s="37" t="s">
        <v>76</v>
      </c>
      <c r="B71" s="35">
        <v>8685</v>
      </c>
      <c r="C71" s="35">
        <v>64</v>
      </c>
      <c r="D71" s="41">
        <f t="shared" si="22"/>
        <v>0.007369027058146229</v>
      </c>
      <c r="E71" s="61">
        <f t="shared" si="18"/>
        <v>8294</v>
      </c>
      <c r="F71" s="35">
        <v>5197</v>
      </c>
      <c r="G71" s="35">
        <v>3097</v>
      </c>
      <c r="H71" s="42">
        <f t="shared" si="23"/>
        <v>0.6265975403906439</v>
      </c>
      <c r="I71" s="50">
        <f t="shared" si="24"/>
        <v>2.6633711116469736</v>
      </c>
      <c r="J71" s="36">
        <f t="shared" si="19"/>
        <v>2.9826823167211853</v>
      </c>
      <c r="K71" s="36">
        <f t="shared" si="20"/>
        <v>2.127542783338715</v>
      </c>
      <c r="L71" s="55">
        <f t="shared" si="25"/>
        <v>0.012132701421800948</v>
      </c>
      <c r="M71" s="55">
        <f t="shared" si="21"/>
        <v>0.04251386321626617</v>
      </c>
      <c r="O71" s="35">
        <v>15501</v>
      </c>
      <c r="P71" s="35">
        <v>6589</v>
      </c>
      <c r="Q71" s="54">
        <v>14</v>
      </c>
      <c r="R71" s="54">
        <v>64</v>
      </c>
      <c r="S71" s="54">
        <v>11</v>
      </c>
      <c r="T71" s="54">
        <v>138</v>
      </c>
    </row>
    <row r="72" spans="1:20" ht="12.75">
      <c r="A72" s="37" t="s">
        <v>77</v>
      </c>
      <c r="B72" s="35">
        <v>3069</v>
      </c>
      <c r="C72" s="35">
        <v>1073</v>
      </c>
      <c r="D72" s="41">
        <f t="shared" si="22"/>
        <v>0.3496252851091561</v>
      </c>
      <c r="E72" s="61">
        <f t="shared" si="18"/>
        <v>1832</v>
      </c>
      <c r="F72" s="35">
        <v>1512</v>
      </c>
      <c r="G72" s="35">
        <v>320</v>
      </c>
      <c r="H72" s="42">
        <f t="shared" si="23"/>
        <v>0.8253275109170306</v>
      </c>
      <c r="I72" s="50">
        <f t="shared" si="24"/>
        <v>2.5889737991266375</v>
      </c>
      <c r="J72" s="36">
        <f t="shared" si="19"/>
        <v>2.5793650793650795</v>
      </c>
      <c r="K72" s="36">
        <f t="shared" si="20"/>
        <v>2.634375</v>
      </c>
      <c r="L72" s="55">
        <f t="shared" si="25"/>
        <v>0.03533123028391167</v>
      </c>
      <c r="M72" s="55">
        <f t="shared" si="21"/>
        <v>0.10277777777777777</v>
      </c>
      <c r="O72" s="35">
        <v>3900</v>
      </c>
      <c r="P72" s="35">
        <v>843</v>
      </c>
      <c r="Q72" s="54">
        <v>17</v>
      </c>
      <c r="R72" s="54">
        <v>56</v>
      </c>
      <c r="S72" s="54">
        <v>3</v>
      </c>
      <c r="T72" s="54">
        <v>37</v>
      </c>
    </row>
    <row r="73" spans="1:20" ht="12.75">
      <c r="A73" s="37" t="s">
        <v>79</v>
      </c>
      <c r="B73" s="35">
        <v>2104</v>
      </c>
      <c r="C73" s="35">
        <v>18</v>
      </c>
      <c r="D73" s="41">
        <f t="shared" si="22"/>
        <v>0.008555133079847909</v>
      </c>
      <c r="E73" s="61">
        <f t="shared" si="18"/>
        <v>2047</v>
      </c>
      <c r="F73" s="35">
        <v>1950</v>
      </c>
      <c r="G73" s="35">
        <v>97</v>
      </c>
      <c r="H73" s="42">
        <f t="shared" si="23"/>
        <v>0.9526135808500245</v>
      </c>
      <c r="I73" s="50">
        <f t="shared" si="24"/>
        <v>3.2027357107962873</v>
      </c>
      <c r="J73" s="36">
        <f t="shared" si="19"/>
        <v>3.2153846153846155</v>
      </c>
      <c r="K73" s="36">
        <f t="shared" si="20"/>
        <v>2.948453608247423</v>
      </c>
      <c r="L73" s="55">
        <f t="shared" si="25"/>
        <v>0.009137055837563452</v>
      </c>
      <c r="M73" s="55">
        <f t="shared" si="21"/>
        <v>0.039603960396039604</v>
      </c>
      <c r="O73" s="35">
        <v>6270</v>
      </c>
      <c r="P73" s="35">
        <v>286</v>
      </c>
      <c r="Q73" s="54">
        <v>2</v>
      </c>
      <c r="R73" s="54">
        <v>18</v>
      </c>
      <c r="S73" s="54">
        <v>0</v>
      </c>
      <c r="T73" s="54">
        <v>4</v>
      </c>
    </row>
    <row r="74" spans="1:20" ht="12.75">
      <c r="A74" s="37" t="s">
        <v>81</v>
      </c>
      <c r="B74" s="35">
        <v>865</v>
      </c>
      <c r="C74" s="35">
        <v>81</v>
      </c>
      <c r="D74" s="41">
        <f t="shared" si="22"/>
        <v>0.09364161849710982</v>
      </c>
      <c r="E74" s="61">
        <f t="shared" si="18"/>
        <v>702</v>
      </c>
      <c r="F74" s="35">
        <v>594</v>
      </c>
      <c r="G74" s="35">
        <v>108</v>
      </c>
      <c r="H74" s="42">
        <f t="shared" si="23"/>
        <v>0.8461538461538461</v>
      </c>
      <c r="I74" s="50">
        <f t="shared" si="24"/>
        <v>2.58974358974359</v>
      </c>
      <c r="J74" s="36">
        <f t="shared" si="19"/>
        <v>2.579124579124579</v>
      </c>
      <c r="K74" s="36">
        <f t="shared" si="20"/>
        <v>2.6481481481481484</v>
      </c>
      <c r="L74" s="55">
        <f t="shared" si="25"/>
        <v>0.02912621359223301</v>
      </c>
      <c r="M74" s="55">
        <f t="shared" si="21"/>
        <v>0.136</v>
      </c>
      <c r="O74" s="35">
        <v>1532</v>
      </c>
      <c r="P74" s="35">
        <v>286</v>
      </c>
      <c r="Q74" s="54">
        <v>6</v>
      </c>
      <c r="R74" s="54">
        <v>18</v>
      </c>
      <c r="S74" s="54">
        <v>0</v>
      </c>
      <c r="T74" s="54">
        <v>17</v>
      </c>
    </row>
    <row r="75" spans="1:20" ht="12.75">
      <c r="A75" s="37" t="s">
        <v>82</v>
      </c>
      <c r="B75" s="35">
        <v>575</v>
      </c>
      <c r="C75" s="35">
        <v>41</v>
      </c>
      <c r="D75" s="41">
        <f t="shared" si="22"/>
        <v>0.07130434782608695</v>
      </c>
      <c r="E75" s="61">
        <f t="shared" si="18"/>
        <v>519</v>
      </c>
      <c r="F75" s="35">
        <v>488</v>
      </c>
      <c r="G75" s="35">
        <v>31</v>
      </c>
      <c r="H75" s="42">
        <f t="shared" si="23"/>
        <v>0.9402697495183044</v>
      </c>
      <c r="I75" s="50">
        <f t="shared" si="24"/>
        <v>2.7090558766859343</v>
      </c>
      <c r="J75" s="36">
        <f t="shared" si="19"/>
        <v>2.7540983606557377</v>
      </c>
      <c r="K75" s="36">
        <f t="shared" si="20"/>
        <v>2</v>
      </c>
      <c r="L75" s="55">
        <f t="shared" si="25"/>
        <v>0.010141987829614604</v>
      </c>
      <c r="M75" s="55">
        <f t="shared" si="21"/>
        <v>0.08823529411764706</v>
      </c>
      <c r="O75" s="35">
        <v>1344</v>
      </c>
      <c r="P75" s="35">
        <v>62</v>
      </c>
      <c r="Q75" s="54">
        <v>0</v>
      </c>
      <c r="R75" s="54">
        <v>5</v>
      </c>
      <c r="S75" s="54">
        <v>0</v>
      </c>
      <c r="T75" s="54">
        <v>3</v>
      </c>
    </row>
    <row r="76" spans="1:20" ht="12.75">
      <c r="A76" s="37" t="s">
        <v>84</v>
      </c>
      <c r="B76" s="35">
        <v>3585</v>
      </c>
      <c r="C76" s="35">
        <v>14</v>
      </c>
      <c r="D76" s="41">
        <f t="shared" si="22"/>
        <v>0.003905160390516039</v>
      </c>
      <c r="E76" s="61">
        <f t="shared" si="18"/>
        <v>3512</v>
      </c>
      <c r="F76" s="35">
        <v>3229</v>
      </c>
      <c r="G76" s="35">
        <v>283</v>
      </c>
      <c r="H76" s="42">
        <f t="shared" si="23"/>
        <v>0.9194191343963554</v>
      </c>
      <c r="I76" s="50">
        <f t="shared" si="24"/>
        <v>3.1534738041002277</v>
      </c>
      <c r="J76" s="36">
        <f t="shared" si="19"/>
        <v>3.158872716011149</v>
      </c>
      <c r="K76" s="36">
        <f t="shared" si="20"/>
        <v>3.091872791519435</v>
      </c>
      <c r="L76" s="55">
        <f t="shared" si="25"/>
        <v>0.007050889025137952</v>
      </c>
      <c r="M76" s="55">
        <f t="shared" si="21"/>
        <v>0.01048951048951049</v>
      </c>
      <c r="O76" s="35">
        <v>10200</v>
      </c>
      <c r="P76" s="35">
        <v>875</v>
      </c>
      <c r="Q76" s="54">
        <v>10</v>
      </c>
      <c r="R76" s="54">
        <v>23</v>
      </c>
      <c r="S76" s="54">
        <v>0</v>
      </c>
      <c r="T76" s="54">
        <v>3</v>
      </c>
    </row>
    <row r="77" spans="1:20" ht="12.75">
      <c r="A77" s="37" t="s">
        <v>86</v>
      </c>
      <c r="B77" s="35">
        <v>4884</v>
      </c>
      <c r="C77" s="35">
        <v>15</v>
      </c>
      <c r="D77" s="41">
        <f t="shared" si="22"/>
        <v>0.003071253071253071</v>
      </c>
      <c r="E77" s="61">
        <f t="shared" si="18"/>
        <v>4707</v>
      </c>
      <c r="F77" s="35">
        <v>3902</v>
      </c>
      <c r="G77" s="35">
        <v>805</v>
      </c>
      <c r="H77" s="42">
        <f t="shared" si="23"/>
        <v>0.828978117697047</v>
      </c>
      <c r="I77" s="50">
        <f t="shared" si="24"/>
        <v>3.2589759932016147</v>
      </c>
      <c r="J77" s="36">
        <f t="shared" si="19"/>
        <v>3.3175294720656074</v>
      </c>
      <c r="K77" s="36">
        <f t="shared" si="20"/>
        <v>2.9751552795031055</v>
      </c>
      <c r="L77" s="55">
        <f t="shared" si="25"/>
        <v>0.009627565239422346</v>
      </c>
      <c r="M77" s="55">
        <f t="shared" si="21"/>
        <v>0.033373063170441</v>
      </c>
      <c r="O77" s="35">
        <v>12945</v>
      </c>
      <c r="P77" s="35">
        <v>2395</v>
      </c>
      <c r="Q77" s="54">
        <v>7</v>
      </c>
      <c r="R77" s="54">
        <v>38</v>
      </c>
      <c r="S77" s="54">
        <v>6</v>
      </c>
      <c r="T77" s="54">
        <v>28</v>
      </c>
    </row>
    <row r="78" spans="1:20" ht="12.75">
      <c r="A78" s="37" t="s">
        <v>87</v>
      </c>
      <c r="B78" s="35">
        <v>3395</v>
      </c>
      <c r="C78" s="35">
        <v>3256</v>
      </c>
      <c r="D78" s="41">
        <f t="shared" si="22"/>
        <v>0.9590574374079529</v>
      </c>
      <c r="E78" s="61">
        <f t="shared" si="18"/>
        <v>131</v>
      </c>
      <c r="F78" s="35">
        <v>91</v>
      </c>
      <c r="G78" s="35">
        <v>40</v>
      </c>
      <c r="H78" s="42">
        <f t="shared" si="23"/>
        <v>0.6946564885496184</v>
      </c>
      <c r="I78" s="50">
        <f t="shared" si="24"/>
        <v>2.1755725190839694</v>
      </c>
      <c r="J78" s="36">
        <f t="shared" si="19"/>
        <v>2.142857142857143</v>
      </c>
      <c r="K78" s="36">
        <f t="shared" si="20"/>
        <v>2.25</v>
      </c>
      <c r="L78" s="55">
        <f t="shared" si="25"/>
        <v>0.010752688172043012</v>
      </c>
      <c r="M78" s="55">
        <f t="shared" si="21"/>
        <v>0.1111111111111111</v>
      </c>
      <c r="O78" s="35">
        <v>195</v>
      </c>
      <c r="P78" s="35">
        <v>90</v>
      </c>
      <c r="Q78" s="54">
        <v>1</v>
      </c>
      <c r="R78" s="54">
        <v>1</v>
      </c>
      <c r="S78" s="54">
        <v>0</v>
      </c>
      <c r="T78" s="54">
        <v>5</v>
      </c>
    </row>
    <row r="79" spans="1:20" ht="12.75">
      <c r="A79" s="37" t="s">
        <v>88</v>
      </c>
      <c r="B79" s="35">
        <v>660</v>
      </c>
      <c r="C79" s="35">
        <v>527</v>
      </c>
      <c r="D79" s="41">
        <f t="shared" si="22"/>
        <v>0.7984848484848485</v>
      </c>
      <c r="E79" s="61">
        <f t="shared" si="18"/>
        <v>120</v>
      </c>
      <c r="F79" s="35">
        <v>58</v>
      </c>
      <c r="G79" s="35">
        <v>62</v>
      </c>
      <c r="H79" s="42">
        <f t="shared" si="23"/>
        <v>0.48333333333333334</v>
      </c>
      <c r="I79" s="50">
        <f t="shared" si="24"/>
        <v>1.9666666666666666</v>
      </c>
      <c r="J79" s="36">
        <f t="shared" si="19"/>
        <v>2</v>
      </c>
      <c r="K79" s="36">
        <f t="shared" si="20"/>
        <v>1.935483870967742</v>
      </c>
      <c r="L79" s="55">
        <f t="shared" si="25"/>
        <v>0.06349206349206349</v>
      </c>
      <c r="M79" s="55">
        <f t="shared" si="21"/>
        <v>0.05970149253731343</v>
      </c>
      <c r="O79" s="35">
        <v>116</v>
      </c>
      <c r="P79" s="35">
        <v>120</v>
      </c>
      <c r="Q79" s="54">
        <v>1</v>
      </c>
      <c r="R79" s="54">
        <v>4</v>
      </c>
      <c r="S79" s="54">
        <v>1</v>
      </c>
      <c r="T79" s="54">
        <v>4</v>
      </c>
    </row>
    <row r="80" spans="1:20" ht="12.75">
      <c r="A80" s="37" t="s">
        <v>89</v>
      </c>
      <c r="B80" s="35">
        <v>1684</v>
      </c>
      <c r="C80" s="35">
        <v>224</v>
      </c>
      <c r="D80" s="41">
        <f t="shared" si="22"/>
        <v>0.1330166270783848</v>
      </c>
      <c r="E80" s="61">
        <f t="shared" si="18"/>
        <v>1345</v>
      </c>
      <c r="F80" s="35">
        <v>916</v>
      </c>
      <c r="G80" s="35">
        <v>429</v>
      </c>
      <c r="H80" s="42">
        <f t="shared" si="23"/>
        <v>0.6810408921933085</v>
      </c>
      <c r="I80" s="50">
        <f t="shared" si="24"/>
        <v>3.303345724907063</v>
      </c>
      <c r="J80" s="36">
        <f t="shared" si="19"/>
        <v>2.945414847161572</v>
      </c>
      <c r="K80" s="36">
        <f t="shared" si="20"/>
        <v>4.067599067599067</v>
      </c>
      <c r="L80" s="55">
        <f t="shared" si="25"/>
        <v>0.030526315789473683</v>
      </c>
      <c r="M80" s="55">
        <f t="shared" si="21"/>
        <v>0.06926406926406926</v>
      </c>
      <c r="O80" s="35">
        <v>2698</v>
      </c>
      <c r="P80" s="35">
        <v>1745</v>
      </c>
      <c r="Q80" s="54">
        <v>5</v>
      </c>
      <c r="R80" s="54">
        <v>29</v>
      </c>
      <c r="S80" s="54">
        <v>1</v>
      </c>
      <c r="T80" s="54">
        <v>32</v>
      </c>
    </row>
    <row r="81" spans="1:20" ht="12.75">
      <c r="A81" s="37" t="s">
        <v>92</v>
      </c>
      <c r="B81" s="35">
        <v>3484</v>
      </c>
      <c r="C81" s="35">
        <v>48</v>
      </c>
      <c r="D81" s="41">
        <f t="shared" si="22"/>
        <v>0.013777267508610792</v>
      </c>
      <c r="E81" s="61">
        <f t="shared" si="18"/>
        <v>3370</v>
      </c>
      <c r="F81" s="35">
        <v>3082</v>
      </c>
      <c r="G81" s="35">
        <v>288</v>
      </c>
      <c r="H81" s="42">
        <f t="shared" si="23"/>
        <v>0.914540059347181</v>
      </c>
      <c r="I81" s="50">
        <f t="shared" si="24"/>
        <v>2.9172106824925814</v>
      </c>
      <c r="J81" s="36">
        <f t="shared" si="19"/>
        <v>2.9578195976638546</v>
      </c>
      <c r="K81" s="36">
        <f t="shared" si="20"/>
        <v>2.482638888888889</v>
      </c>
      <c r="L81" s="55">
        <f t="shared" si="25"/>
        <v>0.00547680412371134</v>
      </c>
      <c r="M81" s="55">
        <f t="shared" si="21"/>
        <v>0.04</v>
      </c>
      <c r="O81" s="35">
        <v>9116</v>
      </c>
      <c r="P81" s="35">
        <v>715</v>
      </c>
      <c r="Q81" s="54">
        <v>5</v>
      </c>
      <c r="R81" s="54">
        <v>17</v>
      </c>
      <c r="S81" s="54">
        <v>0</v>
      </c>
      <c r="T81" s="54">
        <v>12</v>
      </c>
    </row>
    <row r="82" spans="1:20" ht="12.75">
      <c r="A82" s="37" t="s">
        <v>489</v>
      </c>
      <c r="B82" s="35">
        <v>135</v>
      </c>
      <c r="C82" s="35">
        <v>79</v>
      </c>
      <c r="D82" s="41">
        <f t="shared" si="22"/>
        <v>0.5851851851851851</v>
      </c>
      <c r="E82" s="61">
        <f t="shared" si="18"/>
        <v>53</v>
      </c>
      <c r="F82" s="35">
        <v>53</v>
      </c>
      <c r="G82" s="35">
        <v>0</v>
      </c>
      <c r="H82" s="42">
        <f t="shared" si="23"/>
        <v>1</v>
      </c>
      <c r="I82" s="50">
        <f t="shared" si="24"/>
        <v>2.4716981132075473</v>
      </c>
      <c r="J82" s="36">
        <f t="shared" si="19"/>
        <v>2.4716981132075473</v>
      </c>
      <c r="K82" s="51" t="s">
        <v>496</v>
      </c>
      <c r="L82" s="55">
        <f t="shared" si="25"/>
        <v>0.017857142857142856</v>
      </c>
      <c r="M82" s="51" t="s">
        <v>496</v>
      </c>
      <c r="O82" s="35">
        <v>131</v>
      </c>
      <c r="P82" s="35">
        <v>0</v>
      </c>
      <c r="Q82" s="54">
        <v>2</v>
      </c>
      <c r="R82" s="54">
        <v>1</v>
      </c>
      <c r="S82" s="54">
        <v>0</v>
      </c>
      <c r="T82" s="54">
        <v>0</v>
      </c>
    </row>
    <row r="83" spans="1:20" ht="12.75">
      <c r="A83" s="37" t="s">
        <v>102</v>
      </c>
      <c r="B83" s="35">
        <v>1182</v>
      </c>
      <c r="C83" s="35">
        <v>4</v>
      </c>
      <c r="D83" s="41">
        <f t="shared" si="22"/>
        <v>0.00338409475465313</v>
      </c>
      <c r="E83" s="61">
        <f t="shared" si="18"/>
        <v>1070</v>
      </c>
      <c r="F83" s="35">
        <v>807</v>
      </c>
      <c r="G83" s="35">
        <v>263</v>
      </c>
      <c r="H83" s="42">
        <f t="shared" si="23"/>
        <v>0.7542056074766356</v>
      </c>
      <c r="I83" s="50">
        <f t="shared" si="24"/>
        <v>3.6878504672897194</v>
      </c>
      <c r="J83" s="36">
        <f t="shared" si="19"/>
        <v>3.560099132589839</v>
      </c>
      <c r="K83" s="36">
        <f aca="true" t="shared" si="26" ref="K83:K114">P83/G83</f>
        <v>4.079847908745247</v>
      </c>
      <c r="L83" s="55">
        <f t="shared" si="25"/>
        <v>0.03117505995203837</v>
      </c>
      <c r="M83" s="55">
        <f aca="true" t="shared" si="27" ref="M83:M114">T83/(S83+T83+G83)</f>
        <v>0.10238907849829351</v>
      </c>
      <c r="O83" s="35">
        <v>2873</v>
      </c>
      <c r="P83" s="35">
        <v>1073</v>
      </c>
      <c r="Q83" s="54">
        <v>1</v>
      </c>
      <c r="R83" s="54">
        <v>26</v>
      </c>
      <c r="S83" s="54">
        <v>0</v>
      </c>
      <c r="T83" s="54">
        <v>30</v>
      </c>
    </row>
    <row r="84" spans="1:20" ht="12.75">
      <c r="A84" s="37" t="s">
        <v>107</v>
      </c>
      <c r="B84" s="35">
        <v>517</v>
      </c>
      <c r="C84" s="35">
        <v>1</v>
      </c>
      <c r="D84" s="41">
        <f t="shared" si="22"/>
        <v>0.0019342359767891683</v>
      </c>
      <c r="E84" s="61">
        <f t="shared" si="18"/>
        <v>503</v>
      </c>
      <c r="F84" s="35">
        <v>445</v>
      </c>
      <c r="G84" s="35">
        <v>58</v>
      </c>
      <c r="H84" s="42">
        <f t="shared" si="23"/>
        <v>0.8846918489065606</v>
      </c>
      <c r="I84" s="50">
        <f t="shared" si="24"/>
        <v>2.960238568588469</v>
      </c>
      <c r="J84" s="36">
        <f t="shared" si="19"/>
        <v>3.107865168539326</v>
      </c>
      <c r="K84" s="36">
        <f t="shared" si="26"/>
        <v>1.8275862068965518</v>
      </c>
      <c r="L84" s="55">
        <f t="shared" si="25"/>
        <v>0.006696428571428571</v>
      </c>
      <c r="M84" s="55">
        <f t="shared" si="27"/>
        <v>0.03333333333333333</v>
      </c>
      <c r="O84" s="35">
        <v>1383</v>
      </c>
      <c r="P84" s="35">
        <v>106</v>
      </c>
      <c r="Q84" s="54">
        <v>0</v>
      </c>
      <c r="R84" s="54">
        <v>3</v>
      </c>
      <c r="S84" s="54">
        <v>0</v>
      </c>
      <c r="T84" s="54">
        <v>2</v>
      </c>
    </row>
    <row r="85" spans="1:20" ht="12.75">
      <c r="A85" s="37" t="s">
        <v>108</v>
      </c>
      <c r="B85" s="35">
        <v>4722</v>
      </c>
      <c r="C85" s="35">
        <v>18</v>
      </c>
      <c r="D85" s="41">
        <f t="shared" si="22"/>
        <v>0.0038119440914866584</v>
      </c>
      <c r="E85" s="61">
        <f t="shared" si="18"/>
        <v>4560</v>
      </c>
      <c r="F85" s="35">
        <v>3546</v>
      </c>
      <c r="G85" s="35">
        <v>1014</v>
      </c>
      <c r="H85" s="42">
        <f t="shared" si="23"/>
        <v>0.7776315789473685</v>
      </c>
      <c r="I85" s="50">
        <f t="shared" si="24"/>
        <v>2.944517543859649</v>
      </c>
      <c r="J85" s="36">
        <f t="shared" si="19"/>
        <v>3.179921037789058</v>
      </c>
      <c r="K85" s="36">
        <f t="shared" si="26"/>
        <v>2.121301775147929</v>
      </c>
      <c r="L85" s="55">
        <f t="shared" si="25"/>
        <v>0.014966740576496674</v>
      </c>
      <c r="M85" s="55">
        <f t="shared" si="27"/>
        <v>0.030592734225621414</v>
      </c>
      <c r="O85" s="35">
        <v>11276</v>
      </c>
      <c r="P85" s="35">
        <v>2151</v>
      </c>
      <c r="Q85" s="54">
        <v>8</v>
      </c>
      <c r="R85" s="54">
        <v>54</v>
      </c>
      <c r="S85" s="54">
        <v>0</v>
      </c>
      <c r="T85" s="54">
        <v>32</v>
      </c>
    </row>
    <row r="86" spans="1:20" ht="12.75">
      <c r="A86" s="37" t="s">
        <v>109</v>
      </c>
      <c r="B86" s="35">
        <v>1191</v>
      </c>
      <c r="C86" s="35">
        <v>278</v>
      </c>
      <c r="D86" s="41">
        <f t="shared" si="22"/>
        <v>0.23341729638958858</v>
      </c>
      <c r="E86" s="61">
        <f t="shared" si="18"/>
        <v>820</v>
      </c>
      <c r="F86" s="35">
        <v>390</v>
      </c>
      <c r="G86" s="35">
        <v>430</v>
      </c>
      <c r="H86" s="42">
        <f t="shared" si="23"/>
        <v>0.47560975609756095</v>
      </c>
      <c r="I86" s="50">
        <f t="shared" si="24"/>
        <v>2.518292682926829</v>
      </c>
      <c r="J86" s="36">
        <f t="shared" si="19"/>
        <v>2.2153846153846155</v>
      </c>
      <c r="K86" s="36">
        <f t="shared" si="26"/>
        <v>2.7930232558139534</v>
      </c>
      <c r="L86" s="55">
        <f t="shared" si="25"/>
        <v>0.02457002457002457</v>
      </c>
      <c r="M86" s="55">
        <f t="shared" si="27"/>
        <v>0.0826271186440678</v>
      </c>
      <c r="O86" s="35">
        <v>864</v>
      </c>
      <c r="P86" s="35">
        <v>1201</v>
      </c>
      <c r="Q86" s="54">
        <v>7</v>
      </c>
      <c r="R86" s="54">
        <v>10</v>
      </c>
      <c r="S86" s="54">
        <v>3</v>
      </c>
      <c r="T86" s="54">
        <v>39</v>
      </c>
    </row>
    <row r="87" spans="1:20" ht="12.75">
      <c r="A87" s="37" t="s">
        <v>110</v>
      </c>
      <c r="B87" s="35">
        <v>1651</v>
      </c>
      <c r="C87" s="35">
        <v>577</v>
      </c>
      <c r="D87" s="41">
        <f t="shared" si="22"/>
        <v>0.34948516050878253</v>
      </c>
      <c r="E87" s="61">
        <f t="shared" si="18"/>
        <v>960</v>
      </c>
      <c r="F87" s="35">
        <v>764</v>
      </c>
      <c r="G87" s="35">
        <v>196</v>
      </c>
      <c r="H87" s="42">
        <f t="shared" si="23"/>
        <v>0.7958333333333333</v>
      </c>
      <c r="I87" s="50">
        <f t="shared" si="24"/>
        <v>2.09375</v>
      </c>
      <c r="J87" s="36">
        <f t="shared" si="19"/>
        <v>1.9541884816753927</v>
      </c>
      <c r="K87" s="36">
        <f t="shared" si="26"/>
        <v>2.6377551020408165</v>
      </c>
      <c r="L87" s="55">
        <f t="shared" si="25"/>
        <v>0.043424317617866005</v>
      </c>
      <c r="M87" s="55">
        <f t="shared" si="27"/>
        <v>0.09502262443438914</v>
      </c>
      <c r="O87" s="35">
        <v>1493</v>
      </c>
      <c r="P87" s="35">
        <v>517</v>
      </c>
      <c r="Q87" s="54">
        <v>7</v>
      </c>
      <c r="R87" s="54">
        <v>35</v>
      </c>
      <c r="S87" s="54">
        <v>4</v>
      </c>
      <c r="T87" s="54">
        <v>21</v>
      </c>
    </row>
    <row r="88" spans="1:20" ht="12.75">
      <c r="A88" s="37" t="s">
        <v>112</v>
      </c>
      <c r="B88" s="35">
        <v>1070</v>
      </c>
      <c r="C88" s="35">
        <v>7</v>
      </c>
      <c r="D88" s="41">
        <f t="shared" si="22"/>
        <v>0.0065420560747663555</v>
      </c>
      <c r="E88" s="61">
        <f t="shared" si="18"/>
        <v>1008</v>
      </c>
      <c r="F88" s="35">
        <v>865</v>
      </c>
      <c r="G88" s="35">
        <v>143</v>
      </c>
      <c r="H88" s="42">
        <f t="shared" si="23"/>
        <v>0.8581349206349206</v>
      </c>
      <c r="I88" s="50">
        <f t="shared" si="24"/>
        <v>2.4781746031746033</v>
      </c>
      <c r="J88" s="36">
        <f t="shared" si="19"/>
        <v>2.552601156069364</v>
      </c>
      <c r="K88" s="36">
        <f t="shared" si="26"/>
        <v>2.027972027972028</v>
      </c>
      <c r="L88" s="55">
        <f t="shared" si="25"/>
        <v>0.01698754246885617</v>
      </c>
      <c r="M88" s="55">
        <f t="shared" si="27"/>
        <v>0.13855421686746988</v>
      </c>
      <c r="O88" s="35">
        <v>2208</v>
      </c>
      <c r="P88" s="35">
        <v>290</v>
      </c>
      <c r="Q88" s="54">
        <v>3</v>
      </c>
      <c r="R88" s="54">
        <v>15</v>
      </c>
      <c r="S88" s="54">
        <v>0</v>
      </c>
      <c r="T88" s="54">
        <v>23</v>
      </c>
    </row>
    <row r="89" spans="1:20" ht="12.75">
      <c r="A89" s="37" t="s">
        <v>113</v>
      </c>
      <c r="B89" s="35">
        <v>7873</v>
      </c>
      <c r="C89" s="35">
        <v>2265</v>
      </c>
      <c r="D89" s="41">
        <f t="shared" si="22"/>
        <v>0.2876921122824844</v>
      </c>
      <c r="E89" s="61">
        <f t="shared" si="18"/>
        <v>5079</v>
      </c>
      <c r="F89" s="35">
        <v>3381</v>
      </c>
      <c r="G89" s="35">
        <v>1698</v>
      </c>
      <c r="H89" s="42">
        <f t="shared" si="23"/>
        <v>0.6656822209096279</v>
      </c>
      <c r="I89" s="50">
        <f t="shared" si="24"/>
        <v>2.6446150817089977</v>
      </c>
      <c r="J89" s="36">
        <f t="shared" si="19"/>
        <v>2.5454007690032534</v>
      </c>
      <c r="K89" s="36">
        <f t="shared" si="26"/>
        <v>2.8421672555948176</v>
      </c>
      <c r="L89" s="55">
        <f t="shared" si="25"/>
        <v>0.03376844494892168</v>
      </c>
      <c r="M89" s="55">
        <f t="shared" si="27"/>
        <v>0.09656992084432718</v>
      </c>
      <c r="O89" s="35">
        <v>8606</v>
      </c>
      <c r="P89" s="35">
        <v>4826</v>
      </c>
      <c r="Q89" s="54">
        <v>24</v>
      </c>
      <c r="R89" s="54">
        <v>119</v>
      </c>
      <c r="S89" s="54">
        <v>14</v>
      </c>
      <c r="T89" s="54">
        <v>183</v>
      </c>
    </row>
    <row r="90" spans="1:20" ht="12.75">
      <c r="A90" s="37" t="s">
        <v>116</v>
      </c>
      <c r="B90" s="35">
        <v>7566</v>
      </c>
      <c r="C90" s="35">
        <v>67</v>
      </c>
      <c r="D90" s="41">
        <f t="shared" si="22"/>
        <v>0.008855405762622257</v>
      </c>
      <c r="E90" s="61">
        <f t="shared" si="18"/>
        <v>7333</v>
      </c>
      <c r="F90" s="35">
        <v>6016</v>
      </c>
      <c r="G90" s="35">
        <v>1317</v>
      </c>
      <c r="H90" s="42">
        <f t="shared" si="23"/>
        <v>0.8204009273148779</v>
      </c>
      <c r="I90" s="50">
        <f t="shared" si="24"/>
        <v>2.812218737215328</v>
      </c>
      <c r="J90" s="36">
        <f t="shared" si="19"/>
        <v>2.9596077127659575</v>
      </c>
      <c r="K90" s="36">
        <f t="shared" si="26"/>
        <v>2.138952164009112</v>
      </c>
      <c r="L90" s="55">
        <f t="shared" si="25"/>
        <v>0.00854841361170475</v>
      </c>
      <c r="M90" s="55">
        <f t="shared" si="27"/>
        <v>0.03223443223443224</v>
      </c>
      <c r="O90" s="35">
        <v>17805</v>
      </c>
      <c r="P90" s="35">
        <v>2817</v>
      </c>
      <c r="Q90" s="54">
        <v>15</v>
      </c>
      <c r="R90" s="54">
        <v>52</v>
      </c>
      <c r="S90" s="54">
        <v>4</v>
      </c>
      <c r="T90" s="54">
        <v>44</v>
      </c>
    </row>
    <row r="91" spans="1:20" ht="12.75">
      <c r="A91" s="37" t="s">
        <v>117</v>
      </c>
      <c r="B91" s="35">
        <v>551</v>
      </c>
      <c r="C91" s="35">
        <v>13</v>
      </c>
      <c r="D91" s="41">
        <f t="shared" si="22"/>
        <v>0.023593466424682397</v>
      </c>
      <c r="E91" s="61">
        <f t="shared" si="18"/>
        <v>511</v>
      </c>
      <c r="F91" s="35">
        <v>447</v>
      </c>
      <c r="G91" s="35">
        <v>64</v>
      </c>
      <c r="H91" s="42">
        <f t="shared" si="23"/>
        <v>0.8747553816046967</v>
      </c>
      <c r="I91" s="50">
        <f t="shared" si="24"/>
        <v>2.8806262230919764</v>
      </c>
      <c r="J91" s="36">
        <f t="shared" si="19"/>
        <v>3.004474272930649</v>
      </c>
      <c r="K91" s="36">
        <f t="shared" si="26"/>
        <v>2.015625</v>
      </c>
      <c r="L91" s="55">
        <f t="shared" si="25"/>
        <v>0.02391304347826087</v>
      </c>
      <c r="M91" s="55">
        <f t="shared" si="27"/>
        <v>0.030303030303030304</v>
      </c>
      <c r="O91" s="35">
        <v>1343</v>
      </c>
      <c r="P91" s="35">
        <v>129</v>
      </c>
      <c r="Q91" s="54">
        <v>2</v>
      </c>
      <c r="R91" s="54">
        <v>11</v>
      </c>
      <c r="S91" s="54">
        <v>0</v>
      </c>
      <c r="T91" s="54">
        <v>2</v>
      </c>
    </row>
    <row r="92" spans="1:20" ht="12.75">
      <c r="A92" s="37" t="s">
        <v>125</v>
      </c>
      <c r="B92" s="35">
        <v>9820</v>
      </c>
      <c r="C92" s="35">
        <v>37</v>
      </c>
      <c r="D92" s="41">
        <f t="shared" si="22"/>
        <v>0.0037678207739307535</v>
      </c>
      <c r="E92" s="61">
        <f t="shared" si="18"/>
        <v>9550</v>
      </c>
      <c r="F92" s="35">
        <v>7361</v>
      </c>
      <c r="G92" s="35">
        <v>2189</v>
      </c>
      <c r="H92" s="42">
        <f t="shared" si="23"/>
        <v>0.7707853403141361</v>
      </c>
      <c r="I92" s="50">
        <f t="shared" si="24"/>
        <v>2.832565445026178</v>
      </c>
      <c r="J92" s="36">
        <f t="shared" si="19"/>
        <v>3.0532536340171172</v>
      </c>
      <c r="K92" s="36">
        <f t="shared" si="26"/>
        <v>2.090452261306533</v>
      </c>
      <c r="L92" s="55">
        <f t="shared" si="25"/>
        <v>0.004859611231101512</v>
      </c>
      <c r="M92" s="55">
        <f t="shared" si="27"/>
        <v>0.046753246753246755</v>
      </c>
      <c r="O92" s="35">
        <v>22475</v>
      </c>
      <c r="P92" s="35">
        <v>4576</v>
      </c>
      <c r="Q92" s="54">
        <v>11</v>
      </c>
      <c r="R92" s="54">
        <v>36</v>
      </c>
      <c r="S92" s="54">
        <v>13</v>
      </c>
      <c r="T92" s="54">
        <v>108</v>
      </c>
    </row>
    <row r="93" spans="1:20" ht="12.75">
      <c r="A93" s="37" t="s">
        <v>126</v>
      </c>
      <c r="B93" s="35">
        <v>6929</v>
      </c>
      <c r="C93" s="35">
        <v>17</v>
      </c>
      <c r="D93" s="41">
        <f t="shared" si="22"/>
        <v>0.0024534564872275943</v>
      </c>
      <c r="E93" s="61">
        <f t="shared" si="18"/>
        <v>6725</v>
      </c>
      <c r="F93" s="35">
        <v>5477</v>
      </c>
      <c r="G93" s="35">
        <v>1248</v>
      </c>
      <c r="H93" s="42">
        <f t="shared" si="23"/>
        <v>0.8144237918215613</v>
      </c>
      <c r="I93" s="50">
        <f t="shared" si="24"/>
        <v>2.924460966542751</v>
      </c>
      <c r="J93" s="36">
        <f t="shared" si="19"/>
        <v>3.0606171261639585</v>
      </c>
      <c r="K93" s="36">
        <f t="shared" si="26"/>
        <v>2.326923076923077</v>
      </c>
      <c r="L93" s="55">
        <f t="shared" si="25"/>
        <v>0.0074154458310725264</v>
      </c>
      <c r="M93" s="55">
        <f t="shared" si="27"/>
        <v>0.0608564988730278</v>
      </c>
      <c r="O93" s="35">
        <v>16763</v>
      </c>
      <c r="P93" s="35">
        <v>2904</v>
      </c>
      <c r="Q93" s="54">
        <v>11</v>
      </c>
      <c r="R93" s="54">
        <v>41</v>
      </c>
      <c r="S93" s="54">
        <v>2</v>
      </c>
      <c r="T93" s="54">
        <v>81</v>
      </c>
    </row>
    <row r="94" spans="1:20" ht="12.75">
      <c r="A94" s="37" t="s">
        <v>127</v>
      </c>
      <c r="B94" s="35">
        <v>578</v>
      </c>
      <c r="C94" s="35">
        <v>22</v>
      </c>
      <c r="D94" s="41">
        <f t="shared" si="22"/>
        <v>0.03806228373702422</v>
      </c>
      <c r="E94" s="61">
        <f t="shared" si="18"/>
        <v>534</v>
      </c>
      <c r="F94" s="35">
        <v>511</v>
      </c>
      <c r="G94" s="35">
        <v>23</v>
      </c>
      <c r="H94" s="42">
        <f t="shared" si="23"/>
        <v>0.9569288389513109</v>
      </c>
      <c r="I94" s="50">
        <f t="shared" si="24"/>
        <v>2.668539325842697</v>
      </c>
      <c r="J94" s="36">
        <f aca="true" t="shared" si="28" ref="J94:J125">O94/F94</f>
        <v>2.6888454011741683</v>
      </c>
      <c r="K94" s="36">
        <f t="shared" si="26"/>
        <v>2.217391304347826</v>
      </c>
      <c r="L94" s="55">
        <f t="shared" si="25"/>
        <v>0.009560229445506692</v>
      </c>
      <c r="M94" s="55">
        <f t="shared" si="27"/>
        <v>0.04</v>
      </c>
      <c r="O94" s="35">
        <v>1374</v>
      </c>
      <c r="P94" s="35">
        <v>51</v>
      </c>
      <c r="Q94" s="54">
        <v>7</v>
      </c>
      <c r="R94" s="54">
        <v>5</v>
      </c>
      <c r="S94" s="54">
        <v>1</v>
      </c>
      <c r="T94" s="54">
        <v>1</v>
      </c>
    </row>
    <row r="95" spans="1:20" ht="12.75">
      <c r="A95" s="37" t="s">
        <v>128</v>
      </c>
      <c r="B95" s="35">
        <v>7482</v>
      </c>
      <c r="C95" s="35">
        <v>73</v>
      </c>
      <c r="D95" s="41">
        <f t="shared" si="22"/>
        <v>0.009756749532210639</v>
      </c>
      <c r="E95" s="61">
        <f t="shared" si="18"/>
        <v>7170</v>
      </c>
      <c r="F95" s="35">
        <v>5758</v>
      </c>
      <c r="G95" s="35">
        <v>1412</v>
      </c>
      <c r="H95" s="42">
        <f t="shared" si="23"/>
        <v>0.803068340306834</v>
      </c>
      <c r="I95" s="50">
        <f t="shared" si="24"/>
        <v>2.497489539748954</v>
      </c>
      <c r="J95" s="36">
        <f t="shared" si="28"/>
        <v>2.6418895449808963</v>
      </c>
      <c r="K95" s="36">
        <f t="shared" si="26"/>
        <v>1.908640226628895</v>
      </c>
      <c r="L95" s="55">
        <f t="shared" si="25"/>
        <v>0.01094765651727677</v>
      </c>
      <c r="M95" s="55">
        <f t="shared" si="27"/>
        <v>0.04043126684636118</v>
      </c>
      <c r="O95" s="35">
        <v>15212</v>
      </c>
      <c r="P95" s="35">
        <v>2695</v>
      </c>
      <c r="Q95" s="54">
        <v>24</v>
      </c>
      <c r="R95" s="54">
        <v>64</v>
      </c>
      <c r="S95" s="54">
        <v>12</v>
      </c>
      <c r="T95" s="54">
        <v>60</v>
      </c>
    </row>
    <row r="96" spans="1:20" ht="12.75">
      <c r="A96" s="37" t="s">
        <v>129</v>
      </c>
      <c r="B96" s="35">
        <v>10523</v>
      </c>
      <c r="C96" s="35">
        <v>24</v>
      </c>
      <c r="D96" s="41">
        <f t="shared" si="22"/>
        <v>0.002280718426304286</v>
      </c>
      <c r="E96" s="61">
        <f t="shared" si="18"/>
        <v>10067</v>
      </c>
      <c r="F96" s="35">
        <v>6999</v>
      </c>
      <c r="G96" s="35">
        <v>3068</v>
      </c>
      <c r="H96" s="42">
        <f t="shared" si="23"/>
        <v>0.6952418794079667</v>
      </c>
      <c r="I96" s="50">
        <f t="shared" si="24"/>
        <v>3.2618456342505215</v>
      </c>
      <c r="J96" s="36">
        <f t="shared" si="28"/>
        <v>3.136733819117017</v>
      </c>
      <c r="K96" s="36">
        <f t="shared" si="26"/>
        <v>3.5472620599739244</v>
      </c>
      <c r="L96" s="55">
        <f t="shared" si="25"/>
        <v>0.01281509646528658</v>
      </c>
      <c r="M96" s="55">
        <f t="shared" si="27"/>
        <v>0.04503105590062112</v>
      </c>
      <c r="O96" s="35">
        <v>21954</v>
      </c>
      <c r="P96" s="35">
        <v>10883</v>
      </c>
      <c r="Q96" s="54">
        <v>11</v>
      </c>
      <c r="R96" s="54">
        <v>91</v>
      </c>
      <c r="S96" s="54">
        <v>7</v>
      </c>
      <c r="T96" s="54">
        <v>145</v>
      </c>
    </row>
    <row r="97" spans="1:20" ht="12.75">
      <c r="A97" s="37" t="s">
        <v>132</v>
      </c>
      <c r="B97" s="35">
        <v>1088</v>
      </c>
      <c r="C97" s="35">
        <v>3</v>
      </c>
      <c r="D97" s="41">
        <f t="shared" si="22"/>
        <v>0.0027573529411764708</v>
      </c>
      <c r="E97" s="61">
        <f t="shared" si="18"/>
        <v>1026</v>
      </c>
      <c r="F97" s="35">
        <v>920</v>
      </c>
      <c r="G97" s="35">
        <v>106</v>
      </c>
      <c r="H97" s="42">
        <f t="shared" si="23"/>
        <v>0.8966861598440545</v>
      </c>
      <c r="I97" s="50">
        <f t="shared" si="24"/>
        <v>3.0497076023391814</v>
      </c>
      <c r="J97" s="36">
        <f t="shared" si="28"/>
        <v>3.009782608695652</v>
      </c>
      <c r="K97" s="36">
        <f t="shared" si="26"/>
        <v>3.3962264150943398</v>
      </c>
      <c r="L97" s="55">
        <f t="shared" si="25"/>
        <v>0.02631578947368421</v>
      </c>
      <c r="M97" s="55">
        <f t="shared" si="27"/>
        <v>0.0782608695652174</v>
      </c>
      <c r="O97" s="35">
        <v>2769</v>
      </c>
      <c r="P97" s="35">
        <v>360</v>
      </c>
      <c r="Q97" s="54">
        <v>5</v>
      </c>
      <c r="R97" s="54">
        <v>25</v>
      </c>
      <c r="S97" s="54">
        <v>0</v>
      </c>
      <c r="T97" s="54">
        <v>9</v>
      </c>
    </row>
    <row r="98" spans="1:20" ht="12.75">
      <c r="A98" s="37" t="s">
        <v>133</v>
      </c>
      <c r="B98" s="35">
        <v>6664</v>
      </c>
      <c r="C98" s="35">
        <v>27</v>
      </c>
      <c r="D98" s="41">
        <f aca="true" t="shared" si="29" ref="D98:D129">C98/B98</f>
        <v>0.004051620648259304</v>
      </c>
      <c r="E98" s="61">
        <f t="shared" si="18"/>
        <v>6437</v>
      </c>
      <c r="F98" s="35">
        <v>5187</v>
      </c>
      <c r="G98" s="35">
        <v>1250</v>
      </c>
      <c r="H98" s="42">
        <f aca="true" t="shared" si="30" ref="H98:H129">+F98/(F98+G98)</f>
        <v>0.8058101600124281</v>
      </c>
      <c r="I98" s="50">
        <f aca="true" t="shared" si="31" ref="I98:I129">(O98+P98)/E98</f>
        <v>2.894360727046761</v>
      </c>
      <c r="J98" s="36">
        <f t="shared" si="28"/>
        <v>3.0478118372855216</v>
      </c>
      <c r="K98" s="36">
        <f t="shared" si="26"/>
        <v>2.2576</v>
      </c>
      <c r="L98" s="55">
        <f aca="true" t="shared" si="32" ref="L98:L129">(R98)/(Q98+R98+F98)</f>
        <v>0.015163002274450341</v>
      </c>
      <c r="M98" s="55">
        <f t="shared" si="27"/>
        <v>0.041952707856598014</v>
      </c>
      <c r="O98" s="35">
        <v>15809</v>
      </c>
      <c r="P98" s="35">
        <v>2822</v>
      </c>
      <c r="Q98" s="54">
        <v>9</v>
      </c>
      <c r="R98" s="54">
        <v>80</v>
      </c>
      <c r="S98" s="54">
        <v>6</v>
      </c>
      <c r="T98" s="54">
        <v>55</v>
      </c>
    </row>
    <row r="99" spans="1:20" ht="12.75">
      <c r="A99" s="37" t="s">
        <v>134</v>
      </c>
      <c r="B99" s="35">
        <v>1764</v>
      </c>
      <c r="C99" s="35">
        <v>6</v>
      </c>
      <c r="D99" s="41">
        <f t="shared" si="29"/>
        <v>0.003401360544217687</v>
      </c>
      <c r="E99" s="61">
        <f t="shared" si="18"/>
        <v>1703</v>
      </c>
      <c r="F99" s="35">
        <v>1512</v>
      </c>
      <c r="G99" s="35">
        <v>191</v>
      </c>
      <c r="H99" s="42">
        <f t="shared" si="30"/>
        <v>0.8878449794480329</v>
      </c>
      <c r="I99" s="50">
        <f t="shared" si="31"/>
        <v>3.1644157369348207</v>
      </c>
      <c r="J99" s="36">
        <f t="shared" si="28"/>
        <v>3.201058201058201</v>
      </c>
      <c r="K99" s="36">
        <f t="shared" si="26"/>
        <v>2.8743455497382198</v>
      </c>
      <c r="L99" s="55">
        <f t="shared" si="32"/>
        <v>0.01108213820078227</v>
      </c>
      <c r="M99" s="55">
        <f t="shared" si="27"/>
        <v>0.06829268292682927</v>
      </c>
      <c r="O99" s="35">
        <v>4840</v>
      </c>
      <c r="P99" s="35">
        <v>549</v>
      </c>
      <c r="Q99" s="54">
        <v>5</v>
      </c>
      <c r="R99" s="54">
        <v>17</v>
      </c>
      <c r="S99" s="54">
        <v>0</v>
      </c>
      <c r="T99" s="54">
        <v>14</v>
      </c>
    </row>
    <row r="100" spans="1:20" ht="12.75">
      <c r="A100" s="37" t="s">
        <v>135</v>
      </c>
      <c r="B100" s="35">
        <v>1169</v>
      </c>
      <c r="C100" s="35">
        <v>392</v>
      </c>
      <c r="D100" s="41">
        <f t="shared" si="29"/>
        <v>0.33532934131736525</v>
      </c>
      <c r="E100" s="61">
        <f t="shared" si="18"/>
        <v>715</v>
      </c>
      <c r="F100" s="35">
        <v>580</v>
      </c>
      <c r="G100" s="35">
        <v>135</v>
      </c>
      <c r="H100" s="42">
        <f t="shared" si="30"/>
        <v>0.8111888111888111</v>
      </c>
      <c r="I100" s="50">
        <f t="shared" si="31"/>
        <v>2.370629370629371</v>
      </c>
      <c r="J100" s="36">
        <f t="shared" si="28"/>
        <v>2.3344827586206898</v>
      </c>
      <c r="K100" s="36">
        <f t="shared" si="26"/>
        <v>2.525925925925926</v>
      </c>
      <c r="L100" s="55">
        <f t="shared" si="32"/>
        <v>0.028286189683860232</v>
      </c>
      <c r="M100" s="55">
        <f t="shared" si="27"/>
        <v>0.08496732026143791</v>
      </c>
      <c r="O100" s="35">
        <v>1354</v>
      </c>
      <c r="P100" s="35">
        <v>341</v>
      </c>
      <c r="Q100" s="54">
        <v>4</v>
      </c>
      <c r="R100" s="54">
        <v>17</v>
      </c>
      <c r="S100" s="54">
        <v>5</v>
      </c>
      <c r="T100" s="54">
        <v>13</v>
      </c>
    </row>
    <row r="101" spans="1:20" ht="12.75">
      <c r="A101" s="37" t="s">
        <v>138</v>
      </c>
      <c r="B101" s="35">
        <v>6469</v>
      </c>
      <c r="C101" s="35">
        <v>31</v>
      </c>
      <c r="D101" s="41">
        <f t="shared" si="29"/>
        <v>0.004792085330035554</v>
      </c>
      <c r="E101" s="61">
        <f t="shared" si="18"/>
        <v>6212</v>
      </c>
      <c r="F101" s="35">
        <v>5046</v>
      </c>
      <c r="G101" s="35">
        <v>1166</v>
      </c>
      <c r="H101" s="42">
        <f t="shared" si="30"/>
        <v>0.8122987765614939</v>
      </c>
      <c r="I101" s="50">
        <f t="shared" si="31"/>
        <v>2.7142627173213136</v>
      </c>
      <c r="J101" s="36">
        <f t="shared" si="28"/>
        <v>2.9116131589377723</v>
      </c>
      <c r="K101" s="36">
        <f t="shared" si="26"/>
        <v>1.8602058319039452</v>
      </c>
      <c r="L101" s="55">
        <f t="shared" si="32"/>
        <v>0.007069913589945012</v>
      </c>
      <c r="M101" s="55">
        <f t="shared" si="27"/>
        <v>0.05542168674698795</v>
      </c>
      <c r="O101" s="35">
        <v>14692</v>
      </c>
      <c r="P101" s="35">
        <v>2169</v>
      </c>
      <c r="Q101" s="54">
        <v>10</v>
      </c>
      <c r="R101" s="54">
        <v>36</v>
      </c>
      <c r="S101" s="54">
        <v>10</v>
      </c>
      <c r="T101" s="54">
        <v>69</v>
      </c>
    </row>
    <row r="102" spans="1:20" ht="12.75">
      <c r="A102" s="37" t="s">
        <v>140</v>
      </c>
      <c r="B102" s="35">
        <v>3956</v>
      </c>
      <c r="C102" s="35">
        <v>39</v>
      </c>
      <c r="D102" s="41">
        <f t="shared" si="29"/>
        <v>0.009858442871587462</v>
      </c>
      <c r="E102" s="61">
        <f t="shared" si="18"/>
        <v>3814</v>
      </c>
      <c r="F102" s="35">
        <v>3128</v>
      </c>
      <c r="G102" s="35">
        <v>686</v>
      </c>
      <c r="H102" s="42">
        <f t="shared" si="30"/>
        <v>0.8201363398007341</v>
      </c>
      <c r="I102" s="50">
        <f t="shared" si="31"/>
        <v>2.923702149973781</v>
      </c>
      <c r="J102" s="36">
        <f t="shared" si="28"/>
        <v>3.036764705882353</v>
      </c>
      <c r="K102" s="36">
        <f t="shared" si="26"/>
        <v>2.4081632653061225</v>
      </c>
      <c r="L102" s="55">
        <f t="shared" si="32"/>
        <v>0.008530805687203791</v>
      </c>
      <c r="M102" s="55">
        <f t="shared" si="27"/>
        <v>0.05110497237569061</v>
      </c>
      <c r="O102" s="35">
        <v>9499</v>
      </c>
      <c r="P102" s="35">
        <v>1652</v>
      </c>
      <c r="Q102" s="54">
        <v>10</v>
      </c>
      <c r="R102" s="54">
        <v>27</v>
      </c>
      <c r="S102" s="54">
        <v>1</v>
      </c>
      <c r="T102" s="54">
        <v>37</v>
      </c>
    </row>
    <row r="103" spans="1:20" ht="12.75">
      <c r="A103" s="37" t="s">
        <v>141</v>
      </c>
      <c r="B103" s="35">
        <v>7199</v>
      </c>
      <c r="C103" s="35">
        <v>23</v>
      </c>
      <c r="D103" s="41">
        <f t="shared" si="29"/>
        <v>0.003194888178913738</v>
      </c>
      <c r="E103" s="61">
        <f t="shared" si="18"/>
        <v>6932</v>
      </c>
      <c r="F103" s="35">
        <v>5004</v>
      </c>
      <c r="G103" s="35">
        <v>1928</v>
      </c>
      <c r="H103" s="42">
        <f t="shared" si="30"/>
        <v>0.7218695903058281</v>
      </c>
      <c r="I103" s="50">
        <f t="shared" si="31"/>
        <v>2.845066358915176</v>
      </c>
      <c r="J103" s="36">
        <f t="shared" si="28"/>
        <v>3.1428856914468426</v>
      </c>
      <c r="K103" s="36">
        <f t="shared" si="26"/>
        <v>2.0720954356846475</v>
      </c>
      <c r="L103" s="55">
        <f t="shared" si="32"/>
        <v>0.006730007917656373</v>
      </c>
      <c r="M103" s="55">
        <f t="shared" si="27"/>
        <v>0.038366945400885394</v>
      </c>
      <c r="O103" s="35">
        <v>15727</v>
      </c>
      <c r="P103" s="35">
        <v>3995</v>
      </c>
      <c r="Q103" s="54">
        <v>14</v>
      </c>
      <c r="R103" s="54">
        <v>34</v>
      </c>
      <c r="S103" s="54">
        <v>27</v>
      </c>
      <c r="T103" s="54">
        <v>78</v>
      </c>
    </row>
    <row r="104" spans="1:20" ht="12.75">
      <c r="A104" s="37" t="s">
        <v>145</v>
      </c>
      <c r="B104" s="35">
        <v>810</v>
      </c>
      <c r="C104" s="35">
        <v>253</v>
      </c>
      <c r="D104" s="41">
        <f t="shared" si="29"/>
        <v>0.31234567901234567</v>
      </c>
      <c r="E104" s="61">
        <f t="shared" si="18"/>
        <v>524</v>
      </c>
      <c r="F104" s="35">
        <v>434</v>
      </c>
      <c r="G104" s="35">
        <v>90</v>
      </c>
      <c r="H104" s="42">
        <f t="shared" si="30"/>
        <v>0.8282442748091603</v>
      </c>
      <c r="I104" s="50">
        <f t="shared" si="31"/>
        <v>2.6469465648854964</v>
      </c>
      <c r="J104" s="36">
        <f t="shared" si="28"/>
        <v>2.629032258064516</v>
      </c>
      <c r="K104" s="36">
        <f t="shared" si="26"/>
        <v>2.7333333333333334</v>
      </c>
      <c r="L104" s="55">
        <f t="shared" si="32"/>
        <v>0.03125</v>
      </c>
      <c r="M104" s="55">
        <f t="shared" si="27"/>
        <v>0.07142857142857142</v>
      </c>
      <c r="O104" s="35">
        <v>1141</v>
      </c>
      <c r="P104" s="35">
        <v>246</v>
      </c>
      <c r="Q104" s="54">
        <v>0</v>
      </c>
      <c r="R104" s="54">
        <v>14</v>
      </c>
      <c r="S104" s="54">
        <v>1</v>
      </c>
      <c r="T104" s="54">
        <v>7</v>
      </c>
    </row>
    <row r="105" spans="1:20" ht="12.75">
      <c r="A105" s="37" t="s">
        <v>150</v>
      </c>
      <c r="B105" s="35">
        <v>9665</v>
      </c>
      <c r="C105" s="35">
        <v>35</v>
      </c>
      <c r="D105" s="41">
        <f t="shared" si="29"/>
        <v>0.0036213140196585617</v>
      </c>
      <c r="E105" s="61">
        <f t="shared" si="18"/>
        <v>9316</v>
      </c>
      <c r="F105" s="35">
        <v>7385</v>
      </c>
      <c r="G105" s="35">
        <v>1931</v>
      </c>
      <c r="H105" s="42">
        <f t="shared" si="30"/>
        <v>0.7927221983683984</v>
      </c>
      <c r="I105" s="50">
        <f t="shared" si="31"/>
        <v>2.922284242164019</v>
      </c>
      <c r="J105" s="36">
        <f t="shared" si="28"/>
        <v>3.078537576167908</v>
      </c>
      <c r="K105" s="36">
        <f t="shared" si="26"/>
        <v>2.324702226825479</v>
      </c>
      <c r="L105" s="55">
        <f t="shared" si="32"/>
        <v>0.011481975967957277</v>
      </c>
      <c r="M105" s="55">
        <f t="shared" si="27"/>
        <v>0.04911591355599214</v>
      </c>
      <c r="O105" s="35">
        <v>22735</v>
      </c>
      <c r="P105" s="35">
        <v>4489</v>
      </c>
      <c r="Q105" s="54">
        <v>19</v>
      </c>
      <c r="R105" s="54">
        <v>86</v>
      </c>
      <c r="S105" s="54">
        <v>5</v>
      </c>
      <c r="T105" s="54">
        <v>100</v>
      </c>
    </row>
    <row r="106" spans="1:20" ht="12.75">
      <c r="A106" s="37" t="s">
        <v>151</v>
      </c>
      <c r="B106" s="35">
        <v>1262</v>
      </c>
      <c r="C106" s="35">
        <v>49</v>
      </c>
      <c r="D106" s="41">
        <f t="shared" si="29"/>
        <v>0.03882725832012678</v>
      </c>
      <c r="E106" s="61">
        <f t="shared" si="18"/>
        <v>1162</v>
      </c>
      <c r="F106" s="35">
        <v>1107</v>
      </c>
      <c r="G106" s="35">
        <v>55</v>
      </c>
      <c r="H106" s="42">
        <f t="shared" si="30"/>
        <v>0.9526678141135972</v>
      </c>
      <c r="I106" s="50">
        <f t="shared" si="31"/>
        <v>3.108433734939759</v>
      </c>
      <c r="J106" s="36">
        <f t="shared" si="28"/>
        <v>3.1327913279132793</v>
      </c>
      <c r="K106" s="36">
        <f t="shared" si="26"/>
        <v>2.618181818181818</v>
      </c>
      <c r="L106" s="55">
        <f t="shared" si="32"/>
        <v>0.009769094138543518</v>
      </c>
      <c r="M106" s="55">
        <f t="shared" si="27"/>
        <v>0.03508771929824561</v>
      </c>
      <c r="O106" s="35">
        <v>3468</v>
      </c>
      <c r="P106" s="35">
        <v>144</v>
      </c>
      <c r="Q106" s="54">
        <v>8</v>
      </c>
      <c r="R106" s="54">
        <v>11</v>
      </c>
      <c r="S106" s="54">
        <v>0</v>
      </c>
      <c r="T106" s="54">
        <v>2</v>
      </c>
    </row>
    <row r="107" spans="1:20" ht="12.75">
      <c r="A107" s="37" t="s">
        <v>160</v>
      </c>
      <c r="B107" s="35">
        <v>5303</v>
      </c>
      <c r="C107" s="35">
        <v>74</v>
      </c>
      <c r="D107" s="41">
        <f t="shared" si="29"/>
        <v>0.013954365453516877</v>
      </c>
      <c r="E107" s="61">
        <f t="shared" si="18"/>
        <v>5000</v>
      </c>
      <c r="F107" s="35">
        <v>4074</v>
      </c>
      <c r="G107" s="35">
        <v>926</v>
      </c>
      <c r="H107" s="42">
        <f t="shared" si="30"/>
        <v>0.8148</v>
      </c>
      <c r="I107" s="50">
        <f t="shared" si="31"/>
        <v>2.8446</v>
      </c>
      <c r="J107" s="36">
        <f t="shared" si="28"/>
        <v>3.079774177712322</v>
      </c>
      <c r="K107" s="36">
        <f t="shared" si="26"/>
        <v>1.8099352051835853</v>
      </c>
      <c r="L107" s="55">
        <f t="shared" si="32"/>
        <v>0.01661049590755898</v>
      </c>
      <c r="M107" s="55">
        <f t="shared" si="27"/>
        <v>0.09454191033138401</v>
      </c>
      <c r="O107" s="35">
        <v>12547</v>
      </c>
      <c r="P107" s="35">
        <v>1676</v>
      </c>
      <c r="Q107" s="54">
        <v>11</v>
      </c>
      <c r="R107" s="54">
        <v>69</v>
      </c>
      <c r="S107" s="54">
        <v>3</v>
      </c>
      <c r="T107" s="54">
        <v>97</v>
      </c>
    </row>
    <row r="108" spans="1:20" ht="12.75">
      <c r="A108" s="37" t="s">
        <v>163</v>
      </c>
      <c r="B108" s="35">
        <v>4889</v>
      </c>
      <c r="C108" s="35">
        <v>213</v>
      </c>
      <c r="D108" s="41">
        <f t="shared" si="29"/>
        <v>0.04356719165473512</v>
      </c>
      <c r="E108" s="61">
        <f t="shared" si="18"/>
        <v>4231</v>
      </c>
      <c r="F108" s="35">
        <v>3208</v>
      </c>
      <c r="G108" s="35">
        <v>1023</v>
      </c>
      <c r="H108" s="42">
        <f t="shared" si="30"/>
        <v>0.7582131883715434</v>
      </c>
      <c r="I108" s="50">
        <f t="shared" si="31"/>
        <v>3.0493973056015125</v>
      </c>
      <c r="J108" s="36">
        <f t="shared" si="28"/>
        <v>2.9473192019950125</v>
      </c>
      <c r="K108" s="36">
        <f t="shared" si="26"/>
        <v>3.36950146627566</v>
      </c>
      <c r="L108" s="55">
        <f t="shared" si="32"/>
        <v>0.04111209701271813</v>
      </c>
      <c r="M108" s="55">
        <f t="shared" si="27"/>
        <v>0.07046070460704607</v>
      </c>
      <c r="O108" s="35">
        <v>9455</v>
      </c>
      <c r="P108" s="35">
        <v>3447</v>
      </c>
      <c r="Q108" s="54">
        <v>34</v>
      </c>
      <c r="R108" s="54">
        <v>139</v>
      </c>
      <c r="S108" s="54">
        <v>6</v>
      </c>
      <c r="T108" s="54">
        <v>78</v>
      </c>
    </row>
    <row r="109" spans="1:20" ht="12.75">
      <c r="A109" s="37" t="s">
        <v>164</v>
      </c>
      <c r="B109" s="35">
        <v>4847</v>
      </c>
      <c r="C109" s="35">
        <v>26</v>
      </c>
      <c r="D109" s="41">
        <f t="shared" si="29"/>
        <v>0.005364142768722922</v>
      </c>
      <c r="E109" s="61">
        <f t="shared" si="18"/>
        <v>4526</v>
      </c>
      <c r="F109" s="35">
        <v>3629</v>
      </c>
      <c r="G109" s="35">
        <v>897</v>
      </c>
      <c r="H109" s="42">
        <f t="shared" si="30"/>
        <v>0.8018117543084401</v>
      </c>
      <c r="I109" s="50">
        <f t="shared" si="31"/>
        <v>3.4131683605832963</v>
      </c>
      <c r="J109" s="36">
        <f t="shared" si="28"/>
        <v>3.3780655828051804</v>
      </c>
      <c r="K109" s="36">
        <f t="shared" si="26"/>
        <v>3.5551839464882944</v>
      </c>
      <c r="L109" s="55">
        <f t="shared" si="32"/>
        <v>0.021482277121374866</v>
      </c>
      <c r="M109" s="55">
        <f t="shared" si="27"/>
        <v>0.07392197125256673</v>
      </c>
      <c r="O109" s="35">
        <v>12259</v>
      </c>
      <c r="P109" s="35">
        <v>3189</v>
      </c>
      <c r="Q109" s="54">
        <v>15</v>
      </c>
      <c r="R109" s="54">
        <v>80</v>
      </c>
      <c r="S109" s="54">
        <v>5</v>
      </c>
      <c r="T109" s="54">
        <v>72</v>
      </c>
    </row>
    <row r="110" spans="1:20" ht="12.75">
      <c r="A110" s="37" t="s">
        <v>166</v>
      </c>
      <c r="B110" s="35">
        <v>2495</v>
      </c>
      <c r="C110" s="35">
        <v>694</v>
      </c>
      <c r="D110" s="41">
        <f t="shared" si="29"/>
        <v>0.2781563126252505</v>
      </c>
      <c r="E110" s="61">
        <f t="shared" si="18"/>
        <v>1693</v>
      </c>
      <c r="F110" s="35">
        <v>1421</v>
      </c>
      <c r="G110" s="35">
        <v>272</v>
      </c>
      <c r="H110" s="42">
        <f t="shared" si="30"/>
        <v>0.8393384524512699</v>
      </c>
      <c r="I110" s="50">
        <f t="shared" si="31"/>
        <v>2.4849379799173064</v>
      </c>
      <c r="J110" s="36">
        <f t="shared" si="28"/>
        <v>2.477832512315271</v>
      </c>
      <c r="K110" s="36">
        <f t="shared" si="26"/>
        <v>2.5220588235294117</v>
      </c>
      <c r="L110" s="55">
        <f t="shared" si="32"/>
        <v>0.02323991797676008</v>
      </c>
      <c r="M110" s="55">
        <f t="shared" si="27"/>
        <v>0.04195804195804196</v>
      </c>
      <c r="O110" s="35">
        <v>3521</v>
      </c>
      <c r="P110" s="35">
        <v>686</v>
      </c>
      <c r="Q110" s="54">
        <v>8</v>
      </c>
      <c r="R110" s="54">
        <v>34</v>
      </c>
      <c r="S110" s="54">
        <v>2</v>
      </c>
      <c r="T110" s="54">
        <v>12</v>
      </c>
    </row>
    <row r="111" spans="1:20" ht="12.75">
      <c r="A111" s="37" t="s">
        <v>167</v>
      </c>
      <c r="B111" s="35">
        <v>8171</v>
      </c>
      <c r="C111" s="35">
        <v>48</v>
      </c>
      <c r="D111" s="41">
        <f t="shared" si="29"/>
        <v>0.005874433973809815</v>
      </c>
      <c r="E111" s="61">
        <f t="shared" si="18"/>
        <v>7821</v>
      </c>
      <c r="F111" s="35">
        <v>6505</v>
      </c>
      <c r="G111" s="35">
        <v>1316</v>
      </c>
      <c r="H111" s="42">
        <f t="shared" si="30"/>
        <v>0.8317350722414013</v>
      </c>
      <c r="I111" s="50">
        <f t="shared" si="31"/>
        <v>3.036440352896049</v>
      </c>
      <c r="J111" s="36">
        <f t="shared" si="28"/>
        <v>3.1191391237509607</v>
      </c>
      <c r="K111" s="36">
        <f t="shared" si="26"/>
        <v>2.627659574468085</v>
      </c>
      <c r="L111" s="55">
        <f t="shared" si="32"/>
        <v>0.012106537530266344</v>
      </c>
      <c r="M111" s="55">
        <f t="shared" si="27"/>
        <v>0.0631653655074521</v>
      </c>
      <c r="O111" s="35">
        <v>20290</v>
      </c>
      <c r="P111" s="35">
        <v>3458</v>
      </c>
      <c r="Q111" s="54">
        <v>23</v>
      </c>
      <c r="R111" s="54">
        <v>80</v>
      </c>
      <c r="S111" s="54">
        <v>4</v>
      </c>
      <c r="T111" s="54">
        <v>89</v>
      </c>
    </row>
    <row r="112" spans="1:20" ht="12.75">
      <c r="A112" s="37" t="s">
        <v>168</v>
      </c>
      <c r="B112" s="35">
        <v>7194</v>
      </c>
      <c r="C112" s="35">
        <v>133</v>
      </c>
      <c r="D112" s="41">
        <f t="shared" si="29"/>
        <v>0.0184876285793717</v>
      </c>
      <c r="E112" s="61">
        <f t="shared" si="18"/>
        <v>6908</v>
      </c>
      <c r="F112" s="35">
        <v>5891</v>
      </c>
      <c r="G112" s="35">
        <v>1017</v>
      </c>
      <c r="H112" s="42">
        <f t="shared" si="30"/>
        <v>0.8527793862188766</v>
      </c>
      <c r="I112" s="50">
        <f t="shared" si="31"/>
        <v>2.6773306311522873</v>
      </c>
      <c r="J112" s="36">
        <f t="shared" si="28"/>
        <v>2.7594635885248686</v>
      </c>
      <c r="K112" s="36">
        <f t="shared" si="26"/>
        <v>2.2015732546706</v>
      </c>
      <c r="L112" s="55">
        <f t="shared" si="32"/>
        <v>0.008228379513014274</v>
      </c>
      <c r="M112" s="55">
        <f t="shared" si="27"/>
        <v>0.051996285979572884</v>
      </c>
      <c r="O112" s="35">
        <v>16256</v>
      </c>
      <c r="P112" s="35">
        <v>2239</v>
      </c>
      <c r="Q112" s="54">
        <v>15</v>
      </c>
      <c r="R112" s="54">
        <v>49</v>
      </c>
      <c r="S112" s="54">
        <v>4</v>
      </c>
      <c r="T112" s="54">
        <v>56</v>
      </c>
    </row>
    <row r="113" spans="1:20" ht="12.75">
      <c r="A113" s="37" t="s">
        <v>170</v>
      </c>
      <c r="B113" s="35">
        <v>4479</v>
      </c>
      <c r="C113" s="35">
        <v>29</v>
      </c>
      <c r="D113" s="41">
        <f t="shared" si="29"/>
        <v>0.00647465952221478</v>
      </c>
      <c r="E113" s="61">
        <f t="shared" si="18"/>
        <v>4217</v>
      </c>
      <c r="F113" s="35">
        <v>3250</v>
      </c>
      <c r="G113" s="35">
        <v>967</v>
      </c>
      <c r="H113" s="42">
        <f t="shared" si="30"/>
        <v>0.7706900640265592</v>
      </c>
      <c r="I113" s="50">
        <f t="shared" si="31"/>
        <v>2.4097699786578137</v>
      </c>
      <c r="J113" s="36">
        <f t="shared" si="28"/>
        <v>2.4101538461538463</v>
      </c>
      <c r="K113" s="36">
        <f t="shared" si="26"/>
        <v>2.408479834539814</v>
      </c>
      <c r="L113" s="55">
        <f t="shared" si="32"/>
        <v>0.018958772193800783</v>
      </c>
      <c r="M113" s="55">
        <f t="shared" si="27"/>
        <v>0.08151658767772511</v>
      </c>
      <c r="O113" s="35">
        <v>7833</v>
      </c>
      <c r="P113" s="35">
        <v>2329</v>
      </c>
      <c r="Q113" s="54">
        <v>10</v>
      </c>
      <c r="R113" s="54">
        <v>63</v>
      </c>
      <c r="S113" s="54">
        <v>2</v>
      </c>
      <c r="T113" s="54">
        <v>86</v>
      </c>
    </row>
    <row r="114" spans="1:20" ht="12.75">
      <c r="A114" s="37" t="s">
        <v>172</v>
      </c>
      <c r="B114" s="35">
        <v>4141</v>
      </c>
      <c r="C114" s="35">
        <v>58</v>
      </c>
      <c r="D114" s="41">
        <f t="shared" si="29"/>
        <v>0.014006278676648153</v>
      </c>
      <c r="E114" s="61">
        <f t="shared" si="18"/>
        <v>4000</v>
      </c>
      <c r="F114" s="35">
        <v>3664</v>
      </c>
      <c r="G114" s="35">
        <v>336</v>
      </c>
      <c r="H114" s="42">
        <f t="shared" si="30"/>
        <v>0.916</v>
      </c>
      <c r="I114" s="50">
        <f t="shared" si="31"/>
        <v>3.07325</v>
      </c>
      <c r="J114" s="36">
        <f t="shared" si="28"/>
        <v>3.137281659388646</v>
      </c>
      <c r="K114" s="36">
        <f t="shared" si="26"/>
        <v>2.375</v>
      </c>
      <c r="L114" s="55">
        <f t="shared" si="32"/>
        <v>0.007038440714672442</v>
      </c>
      <c r="M114" s="55">
        <f t="shared" si="27"/>
        <v>0.04519774011299435</v>
      </c>
      <c r="O114" s="35">
        <v>11495</v>
      </c>
      <c r="P114" s="35">
        <v>798</v>
      </c>
      <c r="Q114" s="54">
        <v>4</v>
      </c>
      <c r="R114" s="54">
        <v>26</v>
      </c>
      <c r="S114" s="54">
        <v>2</v>
      </c>
      <c r="T114" s="54">
        <v>16</v>
      </c>
    </row>
    <row r="115" spans="1:20" ht="12.75">
      <c r="A115" s="37" t="s">
        <v>174</v>
      </c>
      <c r="B115" s="35">
        <v>4666</v>
      </c>
      <c r="C115" s="35">
        <v>2942</v>
      </c>
      <c r="D115" s="41">
        <f t="shared" si="29"/>
        <v>0.6305186455207887</v>
      </c>
      <c r="E115" s="61">
        <f t="shared" si="18"/>
        <v>1422</v>
      </c>
      <c r="F115" s="35">
        <v>1043</v>
      </c>
      <c r="G115" s="35">
        <v>379</v>
      </c>
      <c r="H115" s="42">
        <f t="shared" si="30"/>
        <v>0.7334739803094233</v>
      </c>
      <c r="I115" s="50">
        <f t="shared" si="31"/>
        <v>2.29957805907173</v>
      </c>
      <c r="J115" s="36">
        <f t="shared" si="28"/>
        <v>2.3068072866730587</v>
      </c>
      <c r="K115" s="36">
        <f aca="true" t="shared" si="33" ref="K115:K146">P115/G115</f>
        <v>2.2796833773087073</v>
      </c>
      <c r="L115" s="55">
        <f t="shared" si="32"/>
        <v>0.05655296229802514</v>
      </c>
      <c r="M115" s="55">
        <f aca="true" t="shared" si="34" ref="M115:M146">T115/(S115+T115+G115)</f>
        <v>0.20416666666666666</v>
      </c>
      <c r="O115" s="35">
        <v>2406</v>
      </c>
      <c r="P115" s="35">
        <v>864</v>
      </c>
      <c r="Q115" s="54">
        <v>8</v>
      </c>
      <c r="R115" s="54">
        <v>63</v>
      </c>
      <c r="S115" s="54">
        <v>3</v>
      </c>
      <c r="T115" s="54">
        <v>98</v>
      </c>
    </row>
    <row r="116" spans="1:20" ht="12.75">
      <c r="A116" s="37" t="s">
        <v>175</v>
      </c>
      <c r="B116" s="35">
        <v>1475</v>
      </c>
      <c r="C116" s="35">
        <v>38</v>
      </c>
      <c r="D116" s="41">
        <f t="shared" si="29"/>
        <v>0.02576271186440678</v>
      </c>
      <c r="E116" s="61">
        <f t="shared" si="18"/>
        <v>1322</v>
      </c>
      <c r="F116" s="35">
        <v>658</v>
      </c>
      <c r="G116" s="35">
        <v>664</v>
      </c>
      <c r="H116" s="42">
        <f t="shared" si="30"/>
        <v>0.4977307110438729</v>
      </c>
      <c r="I116" s="50">
        <f t="shared" si="31"/>
        <v>2.1414523449319214</v>
      </c>
      <c r="J116" s="36">
        <f t="shared" si="28"/>
        <v>2.3541033434650456</v>
      </c>
      <c r="K116" s="36">
        <f t="shared" si="33"/>
        <v>1.930722891566265</v>
      </c>
      <c r="L116" s="55">
        <f t="shared" si="32"/>
        <v>0.027900146842878122</v>
      </c>
      <c r="M116" s="55">
        <f t="shared" si="34"/>
        <v>0.09986504723346828</v>
      </c>
      <c r="O116" s="35">
        <v>1549</v>
      </c>
      <c r="P116" s="35">
        <v>1282</v>
      </c>
      <c r="Q116" s="54">
        <v>4</v>
      </c>
      <c r="R116" s="54">
        <v>19</v>
      </c>
      <c r="S116" s="54">
        <v>3</v>
      </c>
      <c r="T116" s="54">
        <v>74</v>
      </c>
    </row>
    <row r="117" spans="1:20" ht="12.75">
      <c r="A117" s="37" t="s">
        <v>176</v>
      </c>
      <c r="B117" s="35">
        <v>4285</v>
      </c>
      <c r="C117" s="35">
        <v>54</v>
      </c>
      <c r="D117" s="41">
        <f t="shared" si="29"/>
        <v>0.012602100350058343</v>
      </c>
      <c r="E117" s="61">
        <f t="shared" si="18"/>
        <v>4080</v>
      </c>
      <c r="F117" s="35">
        <v>3827</v>
      </c>
      <c r="G117" s="35">
        <v>253</v>
      </c>
      <c r="H117" s="42">
        <f t="shared" si="30"/>
        <v>0.9379901960784314</v>
      </c>
      <c r="I117" s="50">
        <f t="shared" si="31"/>
        <v>2.961764705882353</v>
      </c>
      <c r="J117" s="36">
        <f t="shared" si="28"/>
        <v>2.9777893911680167</v>
      </c>
      <c r="K117" s="36">
        <f t="shared" si="33"/>
        <v>2.719367588932806</v>
      </c>
      <c r="L117" s="55">
        <f t="shared" si="32"/>
        <v>0.022686719347438183</v>
      </c>
      <c r="M117" s="55">
        <f t="shared" si="34"/>
        <v>0.023076923076923078</v>
      </c>
      <c r="O117" s="35">
        <v>11396</v>
      </c>
      <c r="P117" s="35">
        <v>688</v>
      </c>
      <c r="Q117" s="54">
        <v>7</v>
      </c>
      <c r="R117" s="54">
        <v>89</v>
      </c>
      <c r="S117" s="54">
        <v>1</v>
      </c>
      <c r="T117" s="54">
        <v>6</v>
      </c>
    </row>
    <row r="118" spans="1:20" ht="12.75">
      <c r="A118" s="37" t="s">
        <v>179</v>
      </c>
      <c r="B118" s="35">
        <v>762</v>
      </c>
      <c r="C118" s="35">
        <v>617</v>
      </c>
      <c r="D118" s="41">
        <f t="shared" si="29"/>
        <v>0.8097112860892388</v>
      </c>
      <c r="E118" s="61">
        <f t="shared" si="18"/>
        <v>107</v>
      </c>
      <c r="F118" s="35">
        <v>90</v>
      </c>
      <c r="G118" s="35">
        <v>17</v>
      </c>
      <c r="H118" s="42">
        <f t="shared" si="30"/>
        <v>0.8411214953271028</v>
      </c>
      <c r="I118" s="50">
        <f t="shared" si="31"/>
        <v>1.8691588785046729</v>
      </c>
      <c r="J118" s="36">
        <f t="shared" si="28"/>
        <v>1.8777777777777778</v>
      </c>
      <c r="K118" s="36">
        <f t="shared" si="33"/>
        <v>1.8235294117647058</v>
      </c>
      <c r="L118" s="55">
        <f t="shared" si="32"/>
        <v>0.10784313725490197</v>
      </c>
      <c r="M118" s="55">
        <f t="shared" si="34"/>
        <v>0.2692307692307692</v>
      </c>
      <c r="O118" s="35">
        <v>169</v>
      </c>
      <c r="P118" s="35">
        <v>31</v>
      </c>
      <c r="Q118" s="54">
        <v>1</v>
      </c>
      <c r="R118" s="54">
        <v>11</v>
      </c>
      <c r="S118" s="54">
        <v>2</v>
      </c>
      <c r="T118" s="54">
        <v>7</v>
      </c>
    </row>
    <row r="119" spans="1:20" ht="12.75">
      <c r="A119" s="37" t="s">
        <v>180</v>
      </c>
      <c r="B119" s="35">
        <v>4711</v>
      </c>
      <c r="C119" s="35">
        <v>27</v>
      </c>
      <c r="D119" s="41">
        <f t="shared" si="29"/>
        <v>0.0057312672468690295</v>
      </c>
      <c r="E119" s="61">
        <f t="shared" si="18"/>
        <v>4564</v>
      </c>
      <c r="F119" s="35">
        <v>3769</v>
      </c>
      <c r="G119" s="35">
        <v>795</v>
      </c>
      <c r="H119" s="42">
        <f t="shared" si="30"/>
        <v>0.8258106923751095</v>
      </c>
      <c r="I119" s="50">
        <f t="shared" si="31"/>
        <v>2.878834355828221</v>
      </c>
      <c r="J119" s="36">
        <f t="shared" si="28"/>
        <v>3.0427169010347574</v>
      </c>
      <c r="K119" s="36">
        <f t="shared" si="33"/>
        <v>2.1018867924528304</v>
      </c>
      <c r="L119" s="55">
        <f t="shared" si="32"/>
        <v>0.005519053876478318</v>
      </c>
      <c r="M119" s="55">
        <f t="shared" si="34"/>
        <v>0.05182567726737338</v>
      </c>
      <c r="O119" s="35">
        <v>11468</v>
      </c>
      <c r="P119" s="35">
        <v>1671</v>
      </c>
      <c r="Q119" s="54">
        <v>15</v>
      </c>
      <c r="R119" s="54">
        <v>21</v>
      </c>
      <c r="S119" s="54">
        <v>10</v>
      </c>
      <c r="T119" s="54">
        <v>44</v>
      </c>
    </row>
    <row r="120" spans="1:20" ht="12.75">
      <c r="A120" s="37" t="s">
        <v>183</v>
      </c>
      <c r="B120" s="35">
        <v>307</v>
      </c>
      <c r="C120" s="35">
        <v>115</v>
      </c>
      <c r="D120" s="41">
        <f t="shared" si="29"/>
        <v>0.3745928338762215</v>
      </c>
      <c r="E120" s="61">
        <f t="shared" si="18"/>
        <v>177</v>
      </c>
      <c r="F120" s="35">
        <v>144</v>
      </c>
      <c r="G120" s="35">
        <v>33</v>
      </c>
      <c r="H120" s="42">
        <f t="shared" si="30"/>
        <v>0.8135593220338984</v>
      </c>
      <c r="I120" s="50">
        <f t="shared" si="31"/>
        <v>1.9717514124293785</v>
      </c>
      <c r="J120" s="36">
        <f t="shared" si="28"/>
        <v>1.9166666666666667</v>
      </c>
      <c r="K120" s="36">
        <f t="shared" si="33"/>
        <v>2.212121212121212</v>
      </c>
      <c r="L120" s="55">
        <f t="shared" si="32"/>
        <v>0.013422818791946308</v>
      </c>
      <c r="M120" s="55">
        <f t="shared" si="34"/>
        <v>0.08108108108108109</v>
      </c>
      <c r="O120" s="35">
        <v>276</v>
      </c>
      <c r="P120" s="35">
        <v>73</v>
      </c>
      <c r="Q120" s="54">
        <v>3</v>
      </c>
      <c r="R120" s="54">
        <v>2</v>
      </c>
      <c r="S120" s="54">
        <v>1</v>
      </c>
      <c r="T120" s="54">
        <v>3</v>
      </c>
    </row>
    <row r="121" spans="1:20" ht="12.75">
      <c r="A121" s="37" t="s">
        <v>184</v>
      </c>
      <c r="B121" s="35">
        <v>646</v>
      </c>
      <c r="C121" s="35">
        <v>28</v>
      </c>
      <c r="D121" s="41">
        <f t="shared" si="29"/>
        <v>0.043343653250773995</v>
      </c>
      <c r="E121" s="61">
        <f t="shared" si="18"/>
        <v>573</v>
      </c>
      <c r="F121" s="35">
        <v>529</v>
      </c>
      <c r="G121" s="35">
        <v>44</v>
      </c>
      <c r="H121" s="42">
        <f t="shared" si="30"/>
        <v>0.9232111692844677</v>
      </c>
      <c r="I121" s="50">
        <f t="shared" si="31"/>
        <v>2.8411867364746946</v>
      </c>
      <c r="J121" s="36">
        <f t="shared" si="28"/>
        <v>2.886578449905482</v>
      </c>
      <c r="K121" s="36">
        <f t="shared" si="33"/>
        <v>2.2954545454545454</v>
      </c>
      <c r="L121" s="55">
        <f t="shared" si="32"/>
        <v>0.036297640653357534</v>
      </c>
      <c r="M121" s="55">
        <f t="shared" si="34"/>
        <v>0.041666666666666664</v>
      </c>
      <c r="O121" s="35">
        <v>1527</v>
      </c>
      <c r="P121" s="35">
        <v>101</v>
      </c>
      <c r="Q121" s="54">
        <v>2</v>
      </c>
      <c r="R121" s="54">
        <v>20</v>
      </c>
      <c r="S121" s="54">
        <v>2</v>
      </c>
      <c r="T121" s="54">
        <v>2</v>
      </c>
    </row>
    <row r="122" spans="1:20" ht="12.75">
      <c r="A122" s="37" t="s">
        <v>185</v>
      </c>
      <c r="B122" s="35">
        <v>5636</v>
      </c>
      <c r="C122" s="35">
        <v>8</v>
      </c>
      <c r="D122" s="41">
        <f t="shared" si="29"/>
        <v>0.0014194464158978</v>
      </c>
      <c r="E122" s="61">
        <f t="shared" si="18"/>
        <v>5333</v>
      </c>
      <c r="F122" s="35">
        <v>3232</v>
      </c>
      <c r="G122" s="35">
        <v>2101</v>
      </c>
      <c r="H122" s="42">
        <f t="shared" si="30"/>
        <v>0.6060378773673355</v>
      </c>
      <c r="I122" s="50">
        <f t="shared" si="31"/>
        <v>3.3242077629851865</v>
      </c>
      <c r="J122" s="36">
        <f t="shared" si="28"/>
        <v>3.7543316831683167</v>
      </c>
      <c r="K122" s="36">
        <f t="shared" si="33"/>
        <v>2.6625416468348404</v>
      </c>
      <c r="L122" s="55">
        <f t="shared" si="32"/>
        <v>0.01700576981475858</v>
      </c>
      <c r="M122" s="55">
        <f t="shared" si="34"/>
        <v>0.04875846501128668</v>
      </c>
      <c r="O122" s="35">
        <v>12134</v>
      </c>
      <c r="P122" s="35">
        <v>5594</v>
      </c>
      <c r="Q122" s="54">
        <v>5</v>
      </c>
      <c r="R122" s="54">
        <v>56</v>
      </c>
      <c r="S122" s="54">
        <v>6</v>
      </c>
      <c r="T122" s="54">
        <v>108</v>
      </c>
    </row>
    <row r="123" spans="1:20" ht="12.75">
      <c r="A123" s="37" t="s">
        <v>186</v>
      </c>
      <c r="B123" s="35">
        <v>6378</v>
      </c>
      <c r="C123" s="35">
        <v>11</v>
      </c>
      <c r="D123" s="41">
        <f t="shared" si="29"/>
        <v>0.001724678582627783</v>
      </c>
      <c r="E123" s="61">
        <f t="shared" si="18"/>
        <v>6136</v>
      </c>
      <c r="F123" s="35">
        <v>5085</v>
      </c>
      <c r="G123" s="35">
        <v>1051</v>
      </c>
      <c r="H123" s="42">
        <f t="shared" si="30"/>
        <v>0.828715775749674</v>
      </c>
      <c r="I123" s="50">
        <f t="shared" si="31"/>
        <v>2.8464797913950455</v>
      </c>
      <c r="J123" s="36">
        <f t="shared" si="28"/>
        <v>2.9638151425762045</v>
      </c>
      <c r="K123" s="36">
        <f t="shared" si="33"/>
        <v>2.278782112274025</v>
      </c>
      <c r="L123" s="55">
        <f t="shared" si="32"/>
        <v>0.011440760131859608</v>
      </c>
      <c r="M123" s="55">
        <f t="shared" si="34"/>
        <v>0.08665511265164645</v>
      </c>
      <c r="O123" s="35">
        <v>15071</v>
      </c>
      <c r="P123" s="35">
        <v>2395</v>
      </c>
      <c r="Q123" s="54">
        <v>13</v>
      </c>
      <c r="R123" s="54">
        <v>59</v>
      </c>
      <c r="S123" s="54">
        <v>3</v>
      </c>
      <c r="T123" s="54">
        <v>100</v>
      </c>
    </row>
    <row r="124" spans="1:20" ht="12.75">
      <c r="A124" s="37" t="s">
        <v>187</v>
      </c>
      <c r="B124" s="35">
        <v>4627</v>
      </c>
      <c r="C124" s="35">
        <v>4</v>
      </c>
      <c r="D124" s="41">
        <f t="shared" si="29"/>
        <v>0.0008644910309055544</v>
      </c>
      <c r="E124" s="61">
        <f t="shared" si="18"/>
        <v>4395</v>
      </c>
      <c r="F124" s="35">
        <v>3106</v>
      </c>
      <c r="G124" s="35">
        <v>1289</v>
      </c>
      <c r="H124" s="42">
        <f t="shared" si="30"/>
        <v>0.706712172923777</v>
      </c>
      <c r="I124" s="50">
        <f t="shared" si="31"/>
        <v>4.303526734926052</v>
      </c>
      <c r="J124" s="36">
        <f t="shared" si="28"/>
        <v>4.490019317450097</v>
      </c>
      <c r="K124" s="36">
        <f t="shared" si="33"/>
        <v>3.8541505042668733</v>
      </c>
      <c r="L124" s="55">
        <f t="shared" si="32"/>
        <v>0.023779724655819776</v>
      </c>
      <c r="M124" s="55">
        <f t="shared" si="34"/>
        <v>0.045689019896831246</v>
      </c>
      <c r="O124" s="35">
        <v>13946</v>
      </c>
      <c r="P124" s="35">
        <v>4968</v>
      </c>
      <c r="Q124" s="54">
        <v>14</v>
      </c>
      <c r="R124" s="54">
        <v>76</v>
      </c>
      <c r="S124" s="54">
        <v>6</v>
      </c>
      <c r="T124" s="54">
        <v>62</v>
      </c>
    </row>
    <row r="125" spans="1:20" ht="12.75">
      <c r="A125" s="37" t="s">
        <v>189</v>
      </c>
      <c r="B125" s="35">
        <v>3652</v>
      </c>
      <c r="C125" s="35">
        <v>16</v>
      </c>
      <c r="D125" s="41">
        <f t="shared" si="29"/>
        <v>0.004381161007667032</v>
      </c>
      <c r="E125" s="61">
        <f t="shared" si="18"/>
        <v>3362</v>
      </c>
      <c r="F125" s="35">
        <v>2006</v>
      </c>
      <c r="G125" s="35">
        <v>1356</v>
      </c>
      <c r="H125" s="42">
        <f t="shared" si="30"/>
        <v>0.5966686496133254</v>
      </c>
      <c r="I125" s="50">
        <f t="shared" si="31"/>
        <v>3.4167162403331353</v>
      </c>
      <c r="J125" s="36">
        <f t="shared" si="28"/>
        <v>3.5309072781655035</v>
      </c>
      <c r="K125" s="36">
        <f t="shared" si="33"/>
        <v>3.247787610619469</v>
      </c>
      <c r="L125" s="55">
        <f t="shared" si="32"/>
        <v>0.020944958597174865</v>
      </c>
      <c r="M125" s="55">
        <f t="shared" si="34"/>
        <v>0.08108108108108109</v>
      </c>
      <c r="O125" s="35">
        <v>7083</v>
      </c>
      <c r="P125" s="35">
        <v>4404</v>
      </c>
      <c r="Q125" s="54">
        <v>4</v>
      </c>
      <c r="R125" s="54">
        <v>43</v>
      </c>
      <c r="S125" s="54">
        <v>4</v>
      </c>
      <c r="T125" s="54">
        <v>120</v>
      </c>
    </row>
    <row r="126" spans="1:20" ht="12.75">
      <c r="A126" s="37" t="s">
        <v>190</v>
      </c>
      <c r="B126" s="35">
        <v>1367</v>
      </c>
      <c r="C126" s="35">
        <v>2</v>
      </c>
      <c r="D126" s="41">
        <f t="shared" si="29"/>
        <v>0.001463057790782736</v>
      </c>
      <c r="E126" s="61">
        <f aca="true" t="shared" si="35" ref="E126:E189">F126+G126</f>
        <v>1264</v>
      </c>
      <c r="F126" s="35">
        <v>1148</v>
      </c>
      <c r="G126" s="35">
        <v>116</v>
      </c>
      <c r="H126" s="42">
        <f t="shared" si="30"/>
        <v>0.9082278481012658</v>
      </c>
      <c r="I126" s="50">
        <f t="shared" si="31"/>
        <v>3.1637658227848102</v>
      </c>
      <c r="J126" s="36">
        <f aca="true" t="shared" si="36" ref="J126:J157">O126/F126</f>
        <v>3.2195121951219514</v>
      </c>
      <c r="K126" s="36">
        <f t="shared" si="33"/>
        <v>2.6120689655172415</v>
      </c>
      <c r="L126" s="55">
        <f t="shared" si="32"/>
        <v>0.0017346053772766695</v>
      </c>
      <c r="M126" s="55">
        <f t="shared" si="34"/>
        <v>0.04918032786885246</v>
      </c>
      <c r="O126" s="35">
        <v>3696</v>
      </c>
      <c r="P126" s="35">
        <v>303</v>
      </c>
      <c r="Q126" s="54">
        <v>3</v>
      </c>
      <c r="R126" s="54">
        <v>2</v>
      </c>
      <c r="S126" s="54">
        <v>0</v>
      </c>
      <c r="T126" s="54">
        <v>6</v>
      </c>
    </row>
    <row r="127" spans="1:20" ht="12.75">
      <c r="A127" s="37" t="s">
        <v>191</v>
      </c>
      <c r="B127" s="35">
        <v>739</v>
      </c>
      <c r="C127" s="35">
        <v>375</v>
      </c>
      <c r="D127" s="41">
        <f t="shared" si="29"/>
        <v>0.5074424898511503</v>
      </c>
      <c r="E127" s="61">
        <f t="shared" si="35"/>
        <v>332</v>
      </c>
      <c r="F127" s="35">
        <v>286</v>
      </c>
      <c r="G127" s="35">
        <v>46</v>
      </c>
      <c r="H127" s="42">
        <f t="shared" si="30"/>
        <v>0.8614457831325302</v>
      </c>
      <c r="I127" s="50">
        <f t="shared" si="31"/>
        <v>2.5090361445783134</v>
      </c>
      <c r="J127" s="36">
        <f t="shared" si="36"/>
        <v>2.4825174825174825</v>
      </c>
      <c r="K127" s="36">
        <f t="shared" si="33"/>
        <v>2.6739130434782608</v>
      </c>
      <c r="L127" s="55">
        <f t="shared" si="32"/>
        <v>0.026755852842809364</v>
      </c>
      <c r="M127" s="55">
        <f t="shared" si="34"/>
        <v>0.11538461538461539</v>
      </c>
      <c r="O127" s="35">
        <v>710</v>
      </c>
      <c r="P127" s="35">
        <v>123</v>
      </c>
      <c r="Q127" s="54">
        <v>5</v>
      </c>
      <c r="R127" s="54">
        <v>8</v>
      </c>
      <c r="S127" s="54">
        <v>0</v>
      </c>
      <c r="T127" s="54">
        <v>6</v>
      </c>
    </row>
    <row r="128" spans="1:20" ht="12.75">
      <c r="A128" s="37" t="s">
        <v>193</v>
      </c>
      <c r="B128" s="35">
        <v>3898</v>
      </c>
      <c r="C128" s="35">
        <v>8</v>
      </c>
      <c r="D128" s="41">
        <f t="shared" si="29"/>
        <v>0.002052334530528476</v>
      </c>
      <c r="E128" s="61">
        <f t="shared" si="35"/>
        <v>3787</v>
      </c>
      <c r="F128" s="35">
        <v>2628</v>
      </c>
      <c r="G128" s="35">
        <v>1159</v>
      </c>
      <c r="H128" s="42">
        <f t="shared" si="30"/>
        <v>0.6939529970953261</v>
      </c>
      <c r="I128" s="50">
        <f t="shared" si="31"/>
        <v>3.0734090308951676</v>
      </c>
      <c r="J128" s="36">
        <f t="shared" si="36"/>
        <v>3.3428462709284625</v>
      </c>
      <c r="K128" s="36">
        <f t="shared" si="33"/>
        <v>2.462467644521139</v>
      </c>
      <c r="L128" s="55">
        <f t="shared" si="32"/>
        <v>0.008292499057670561</v>
      </c>
      <c r="M128" s="55">
        <f t="shared" si="34"/>
        <v>0.04276315789473684</v>
      </c>
      <c r="O128" s="35">
        <v>8785</v>
      </c>
      <c r="P128" s="35">
        <v>2854</v>
      </c>
      <c r="Q128" s="54">
        <v>3</v>
      </c>
      <c r="R128" s="54">
        <v>22</v>
      </c>
      <c r="S128" s="54">
        <v>5</v>
      </c>
      <c r="T128" s="54">
        <v>52</v>
      </c>
    </row>
    <row r="129" spans="1:20" ht="12.75">
      <c r="A129" s="37" t="s">
        <v>198</v>
      </c>
      <c r="B129" s="35">
        <v>2432</v>
      </c>
      <c r="C129" s="35">
        <v>13</v>
      </c>
      <c r="D129" s="41">
        <f t="shared" si="29"/>
        <v>0.005345394736842105</v>
      </c>
      <c r="E129" s="61">
        <f t="shared" si="35"/>
        <v>2300</v>
      </c>
      <c r="F129" s="35">
        <v>1942</v>
      </c>
      <c r="G129" s="35">
        <v>358</v>
      </c>
      <c r="H129" s="42">
        <f t="shared" si="30"/>
        <v>0.8443478260869566</v>
      </c>
      <c r="I129" s="50">
        <f t="shared" si="31"/>
        <v>3.1</v>
      </c>
      <c r="J129" s="36">
        <f t="shared" si="36"/>
        <v>3.084963954685891</v>
      </c>
      <c r="K129" s="36">
        <f t="shared" si="33"/>
        <v>3.1815642458100557</v>
      </c>
      <c r="L129" s="55">
        <f t="shared" si="32"/>
        <v>0.02062374245472837</v>
      </c>
      <c r="M129" s="55">
        <f t="shared" si="34"/>
        <v>0.06527415143603134</v>
      </c>
      <c r="O129" s="35">
        <v>5991</v>
      </c>
      <c r="P129" s="35">
        <v>1139</v>
      </c>
      <c r="Q129" s="54">
        <v>5</v>
      </c>
      <c r="R129" s="54">
        <v>41</v>
      </c>
      <c r="S129" s="54">
        <v>0</v>
      </c>
      <c r="T129" s="54">
        <v>25</v>
      </c>
    </row>
    <row r="130" spans="1:20" ht="12.75">
      <c r="A130" s="37" t="s">
        <v>199</v>
      </c>
      <c r="B130" s="35">
        <v>3477</v>
      </c>
      <c r="C130" s="35">
        <v>1263</v>
      </c>
      <c r="D130" s="41">
        <f aca="true" t="shared" si="37" ref="D130:D161">C130/B130</f>
        <v>0.363244176013805</v>
      </c>
      <c r="E130" s="61">
        <f t="shared" si="35"/>
        <v>1771</v>
      </c>
      <c r="F130" s="35">
        <v>1296</v>
      </c>
      <c r="G130" s="35">
        <v>475</v>
      </c>
      <c r="H130" s="42">
        <f aca="true" t="shared" si="38" ref="H130:H161">+F130/(F130+G130)</f>
        <v>0.7317899491812535</v>
      </c>
      <c r="I130" s="50">
        <f aca="true" t="shared" si="39" ref="I130:I161">(O130+P130)/E130</f>
        <v>2.517221908526256</v>
      </c>
      <c r="J130" s="36">
        <f t="shared" si="36"/>
        <v>2.4166666666666665</v>
      </c>
      <c r="K130" s="36">
        <f t="shared" si="33"/>
        <v>2.791578947368421</v>
      </c>
      <c r="L130" s="55">
        <f aca="true" t="shared" si="40" ref="L130:L161">(R130)/(Q130+R130+F130)</f>
        <v>0.04090577063550037</v>
      </c>
      <c r="M130" s="55">
        <f t="shared" si="34"/>
        <v>0.13237924865831843</v>
      </c>
      <c r="O130" s="35">
        <v>3132</v>
      </c>
      <c r="P130" s="35">
        <v>1326</v>
      </c>
      <c r="Q130" s="54">
        <v>17</v>
      </c>
      <c r="R130" s="54">
        <v>56</v>
      </c>
      <c r="S130" s="54">
        <v>10</v>
      </c>
      <c r="T130" s="54">
        <v>74</v>
      </c>
    </row>
    <row r="131" spans="1:20" ht="12.75">
      <c r="A131" s="37" t="s">
        <v>202</v>
      </c>
      <c r="B131" s="35">
        <v>239</v>
      </c>
      <c r="C131" s="35">
        <v>31</v>
      </c>
      <c r="D131" s="41">
        <f t="shared" si="37"/>
        <v>0.1297071129707113</v>
      </c>
      <c r="E131" s="61">
        <f t="shared" si="35"/>
        <v>191</v>
      </c>
      <c r="F131" s="35">
        <v>144</v>
      </c>
      <c r="G131" s="35">
        <v>47</v>
      </c>
      <c r="H131" s="42">
        <f t="shared" si="38"/>
        <v>0.7539267015706806</v>
      </c>
      <c r="I131" s="50">
        <f t="shared" si="39"/>
        <v>2.9476439790575917</v>
      </c>
      <c r="J131" s="36">
        <f t="shared" si="36"/>
        <v>2.7152777777777777</v>
      </c>
      <c r="K131" s="36">
        <f t="shared" si="33"/>
        <v>3.6595744680851063</v>
      </c>
      <c r="L131" s="55">
        <f t="shared" si="40"/>
        <v>0.026845637583892617</v>
      </c>
      <c r="M131" s="55">
        <f t="shared" si="34"/>
        <v>0.09615384615384616</v>
      </c>
      <c r="O131" s="35">
        <v>391</v>
      </c>
      <c r="P131" s="35">
        <v>172</v>
      </c>
      <c r="Q131" s="54">
        <v>1</v>
      </c>
      <c r="R131" s="54">
        <v>4</v>
      </c>
      <c r="S131" s="54">
        <v>0</v>
      </c>
      <c r="T131" s="54">
        <v>5</v>
      </c>
    </row>
    <row r="132" spans="1:20" ht="12.75">
      <c r="A132" s="37" t="s">
        <v>203</v>
      </c>
      <c r="B132" s="35">
        <v>3066</v>
      </c>
      <c r="C132" s="35">
        <v>53</v>
      </c>
      <c r="D132" s="41">
        <f t="shared" si="37"/>
        <v>0.017286366601435094</v>
      </c>
      <c r="E132" s="61">
        <f t="shared" si="35"/>
        <v>2921</v>
      </c>
      <c r="F132" s="35">
        <v>2217</v>
      </c>
      <c r="G132" s="35">
        <v>704</v>
      </c>
      <c r="H132" s="42">
        <f t="shared" si="38"/>
        <v>0.7589866484080794</v>
      </c>
      <c r="I132" s="50">
        <f t="shared" si="39"/>
        <v>2.515919205751455</v>
      </c>
      <c r="J132" s="36">
        <f t="shared" si="36"/>
        <v>2.7645466847090665</v>
      </c>
      <c r="K132" s="36">
        <f t="shared" si="33"/>
        <v>1.7329545454545454</v>
      </c>
      <c r="L132" s="55">
        <f t="shared" si="40"/>
        <v>0.00936663693131133</v>
      </c>
      <c r="M132" s="55">
        <f t="shared" si="34"/>
        <v>0.04716981132075472</v>
      </c>
      <c r="O132" s="35">
        <v>6129</v>
      </c>
      <c r="P132" s="35">
        <v>1220</v>
      </c>
      <c r="Q132" s="54">
        <v>4</v>
      </c>
      <c r="R132" s="54">
        <v>21</v>
      </c>
      <c r="S132" s="54">
        <v>3</v>
      </c>
      <c r="T132" s="54">
        <v>35</v>
      </c>
    </row>
    <row r="133" spans="1:20" ht="12.75">
      <c r="A133" s="37" t="s">
        <v>204</v>
      </c>
      <c r="B133" s="35">
        <v>772</v>
      </c>
      <c r="C133" s="35">
        <v>203</v>
      </c>
      <c r="D133" s="41">
        <f t="shared" si="37"/>
        <v>0.26295336787564766</v>
      </c>
      <c r="E133" s="61">
        <f t="shared" si="35"/>
        <v>531</v>
      </c>
      <c r="F133" s="35">
        <v>482</v>
      </c>
      <c r="G133" s="35">
        <v>49</v>
      </c>
      <c r="H133" s="42">
        <f t="shared" si="38"/>
        <v>0.9077212806026366</v>
      </c>
      <c r="I133" s="50">
        <f t="shared" si="39"/>
        <v>2.4915254237288136</v>
      </c>
      <c r="J133" s="36">
        <f t="shared" si="36"/>
        <v>2.4688796680497926</v>
      </c>
      <c r="K133" s="36">
        <f t="shared" si="33"/>
        <v>2.7142857142857144</v>
      </c>
      <c r="L133" s="55">
        <f t="shared" si="40"/>
        <v>0.01606425702811245</v>
      </c>
      <c r="M133" s="55">
        <f t="shared" si="34"/>
        <v>0.125</v>
      </c>
      <c r="O133" s="35">
        <v>1190</v>
      </c>
      <c r="P133" s="35">
        <v>133</v>
      </c>
      <c r="Q133" s="54">
        <v>8</v>
      </c>
      <c r="R133" s="54">
        <v>8</v>
      </c>
      <c r="S133" s="54">
        <v>0</v>
      </c>
      <c r="T133" s="54">
        <v>7</v>
      </c>
    </row>
    <row r="134" spans="1:20" ht="12.75">
      <c r="A134" s="37" t="s">
        <v>205</v>
      </c>
      <c r="B134" s="35">
        <v>3394</v>
      </c>
      <c r="C134" s="35">
        <v>1909</v>
      </c>
      <c r="D134" s="41">
        <f t="shared" si="37"/>
        <v>0.5624631703005304</v>
      </c>
      <c r="E134" s="61">
        <f t="shared" si="35"/>
        <v>1313</v>
      </c>
      <c r="F134" s="35">
        <v>1093</v>
      </c>
      <c r="G134" s="35">
        <v>220</v>
      </c>
      <c r="H134" s="42">
        <f t="shared" si="38"/>
        <v>0.8324447829398325</v>
      </c>
      <c r="I134" s="50">
        <f t="shared" si="39"/>
        <v>2.5178979436405178</v>
      </c>
      <c r="J134" s="36">
        <f t="shared" si="36"/>
        <v>2.423604757548033</v>
      </c>
      <c r="K134" s="36">
        <f t="shared" si="33"/>
        <v>2.9863636363636363</v>
      </c>
      <c r="L134" s="55">
        <f t="shared" si="40"/>
        <v>0.03415061295971979</v>
      </c>
      <c r="M134" s="55">
        <f t="shared" si="34"/>
        <v>0.2</v>
      </c>
      <c r="O134" s="35">
        <v>2649</v>
      </c>
      <c r="P134" s="35">
        <v>657</v>
      </c>
      <c r="Q134" s="54">
        <v>10</v>
      </c>
      <c r="R134" s="54">
        <v>39</v>
      </c>
      <c r="S134" s="54">
        <v>4</v>
      </c>
      <c r="T134" s="54">
        <v>56</v>
      </c>
    </row>
    <row r="135" spans="1:20" ht="12.75">
      <c r="A135" s="37" t="s">
        <v>206</v>
      </c>
      <c r="B135" s="35">
        <v>2881</v>
      </c>
      <c r="C135" s="35">
        <v>1209</v>
      </c>
      <c r="D135" s="41">
        <f t="shared" si="37"/>
        <v>0.4196459562651857</v>
      </c>
      <c r="E135" s="61">
        <f t="shared" si="35"/>
        <v>1510</v>
      </c>
      <c r="F135" s="35">
        <v>1152</v>
      </c>
      <c r="G135" s="35">
        <v>358</v>
      </c>
      <c r="H135" s="42">
        <f t="shared" si="38"/>
        <v>0.7629139072847683</v>
      </c>
      <c r="I135" s="50">
        <f t="shared" si="39"/>
        <v>2.362913907284768</v>
      </c>
      <c r="J135" s="36">
        <f t="shared" si="36"/>
        <v>2.3680555555555554</v>
      </c>
      <c r="K135" s="36">
        <f t="shared" si="33"/>
        <v>2.346368715083799</v>
      </c>
      <c r="L135" s="55">
        <f t="shared" si="40"/>
        <v>0.03734439834024896</v>
      </c>
      <c r="M135" s="55">
        <f t="shared" si="34"/>
        <v>0.1377672209026128</v>
      </c>
      <c r="O135" s="35">
        <v>2728</v>
      </c>
      <c r="P135" s="35">
        <v>840</v>
      </c>
      <c r="Q135" s="54">
        <v>8</v>
      </c>
      <c r="R135" s="54">
        <v>45</v>
      </c>
      <c r="S135" s="54">
        <v>5</v>
      </c>
      <c r="T135" s="54">
        <v>58</v>
      </c>
    </row>
    <row r="136" spans="1:20" ht="12.75">
      <c r="A136" s="37" t="s">
        <v>490</v>
      </c>
      <c r="B136" s="35">
        <v>241</v>
      </c>
      <c r="C136" s="35">
        <v>103</v>
      </c>
      <c r="D136" s="41">
        <f t="shared" si="37"/>
        <v>0.42738589211618255</v>
      </c>
      <c r="E136" s="61">
        <f t="shared" si="35"/>
        <v>129</v>
      </c>
      <c r="F136" s="35">
        <v>120</v>
      </c>
      <c r="G136" s="35">
        <v>9</v>
      </c>
      <c r="H136" s="42">
        <f t="shared" si="38"/>
        <v>0.9302325581395349</v>
      </c>
      <c r="I136" s="50">
        <f t="shared" si="39"/>
        <v>2.2170542635658914</v>
      </c>
      <c r="J136" s="36">
        <f t="shared" si="36"/>
        <v>2.2416666666666667</v>
      </c>
      <c r="K136" s="36">
        <f t="shared" si="33"/>
        <v>1.8888888888888888</v>
      </c>
      <c r="L136" s="55">
        <f t="shared" si="40"/>
        <v>0.03875968992248062</v>
      </c>
      <c r="M136" s="55">
        <f t="shared" si="34"/>
        <v>0</v>
      </c>
      <c r="O136" s="35">
        <v>269</v>
      </c>
      <c r="P136" s="35">
        <v>17</v>
      </c>
      <c r="Q136" s="54">
        <v>4</v>
      </c>
      <c r="R136" s="54">
        <v>5</v>
      </c>
      <c r="S136" s="54">
        <v>0</v>
      </c>
      <c r="T136" s="54">
        <v>0</v>
      </c>
    </row>
    <row r="137" spans="1:20" ht="12.75">
      <c r="A137" s="37" t="s">
        <v>207</v>
      </c>
      <c r="B137" s="35">
        <v>3280</v>
      </c>
      <c r="C137" s="35">
        <v>20</v>
      </c>
      <c r="D137" s="41">
        <f t="shared" si="37"/>
        <v>0.006097560975609756</v>
      </c>
      <c r="E137" s="61">
        <f t="shared" si="35"/>
        <v>3116</v>
      </c>
      <c r="F137" s="35">
        <v>2482</v>
      </c>
      <c r="G137" s="35">
        <v>634</v>
      </c>
      <c r="H137" s="42">
        <f t="shared" si="38"/>
        <v>0.7965340179717587</v>
      </c>
      <c r="I137" s="50">
        <f t="shared" si="39"/>
        <v>2.485558408215661</v>
      </c>
      <c r="J137" s="36">
        <f t="shared" si="36"/>
        <v>2.6974214343271554</v>
      </c>
      <c r="K137" s="36">
        <f t="shared" si="33"/>
        <v>1.6561514195583595</v>
      </c>
      <c r="L137" s="55">
        <f t="shared" si="40"/>
        <v>0.024304194433555467</v>
      </c>
      <c r="M137" s="55">
        <f t="shared" si="34"/>
        <v>0.07780979827089338</v>
      </c>
      <c r="O137" s="35">
        <v>6695</v>
      </c>
      <c r="P137" s="35">
        <v>1050</v>
      </c>
      <c r="Q137" s="54">
        <v>7</v>
      </c>
      <c r="R137" s="54">
        <v>62</v>
      </c>
      <c r="S137" s="54">
        <v>6</v>
      </c>
      <c r="T137" s="54">
        <v>54</v>
      </c>
    </row>
    <row r="138" spans="1:20" ht="12.75">
      <c r="A138" s="37" t="s">
        <v>208</v>
      </c>
      <c r="B138" s="35">
        <v>607</v>
      </c>
      <c r="C138" s="35">
        <v>562</v>
      </c>
      <c r="D138" s="41">
        <f t="shared" si="37"/>
        <v>0.9258649093904449</v>
      </c>
      <c r="E138" s="61">
        <f t="shared" si="35"/>
        <v>39</v>
      </c>
      <c r="F138" s="35">
        <v>36</v>
      </c>
      <c r="G138" s="35">
        <v>3</v>
      </c>
      <c r="H138" s="42">
        <f t="shared" si="38"/>
        <v>0.9230769230769231</v>
      </c>
      <c r="I138" s="50">
        <f t="shared" si="39"/>
        <v>2.0256410256410255</v>
      </c>
      <c r="J138" s="36">
        <f t="shared" si="36"/>
        <v>2.0277777777777777</v>
      </c>
      <c r="K138" s="36">
        <f t="shared" si="33"/>
        <v>2</v>
      </c>
      <c r="L138" s="55">
        <f t="shared" si="40"/>
        <v>0.02702702702702703</v>
      </c>
      <c r="M138" s="55">
        <f t="shared" si="34"/>
        <v>0.625</v>
      </c>
      <c r="O138" s="35">
        <v>73</v>
      </c>
      <c r="P138" s="35">
        <v>6</v>
      </c>
      <c r="Q138" s="54">
        <v>0</v>
      </c>
      <c r="R138" s="54">
        <v>1</v>
      </c>
      <c r="S138" s="54">
        <v>0</v>
      </c>
      <c r="T138" s="54">
        <v>5</v>
      </c>
    </row>
    <row r="139" spans="1:20" ht="12.75">
      <c r="A139" s="37" t="s">
        <v>212</v>
      </c>
      <c r="B139" s="35">
        <v>369</v>
      </c>
      <c r="C139" s="35">
        <v>30</v>
      </c>
      <c r="D139" s="41">
        <f t="shared" si="37"/>
        <v>0.08130081300813008</v>
      </c>
      <c r="E139" s="61">
        <f t="shared" si="35"/>
        <v>325</v>
      </c>
      <c r="F139" s="35">
        <v>308</v>
      </c>
      <c r="G139" s="35">
        <v>17</v>
      </c>
      <c r="H139" s="42">
        <f t="shared" si="38"/>
        <v>0.9476923076923077</v>
      </c>
      <c r="I139" s="50">
        <f t="shared" si="39"/>
        <v>2.790769230769231</v>
      </c>
      <c r="J139" s="36">
        <f t="shared" si="36"/>
        <v>2.8181818181818183</v>
      </c>
      <c r="K139" s="36">
        <f t="shared" si="33"/>
        <v>2.2941176470588234</v>
      </c>
      <c r="L139" s="55">
        <f t="shared" si="40"/>
        <v>0.009554140127388535</v>
      </c>
      <c r="M139" s="55">
        <f t="shared" si="34"/>
        <v>0</v>
      </c>
      <c r="O139" s="35">
        <v>868</v>
      </c>
      <c r="P139" s="35">
        <v>39</v>
      </c>
      <c r="Q139" s="54">
        <v>3</v>
      </c>
      <c r="R139" s="54">
        <v>3</v>
      </c>
      <c r="S139" s="54">
        <v>0</v>
      </c>
      <c r="T139" s="54">
        <v>0</v>
      </c>
    </row>
    <row r="140" spans="1:20" ht="12.75">
      <c r="A140" s="37" t="s">
        <v>214</v>
      </c>
      <c r="B140" s="35">
        <v>772</v>
      </c>
      <c r="C140" s="35">
        <v>377</v>
      </c>
      <c r="D140" s="41">
        <f t="shared" si="37"/>
        <v>0.4883419689119171</v>
      </c>
      <c r="E140" s="61">
        <f t="shared" si="35"/>
        <v>353</v>
      </c>
      <c r="F140" s="35">
        <v>297</v>
      </c>
      <c r="G140" s="35">
        <v>56</v>
      </c>
      <c r="H140" s="42">
        <f t="shared" si="38"/>
        <v>0.8413597733711048</v>
      </c>
      <c r="I140" s="50">
        <f t="shared" si="39"/>
        <v>2.104815864022663</v>
      </c>
      <c r="J140" s="36">
        <f t="shared" si="36"/>
        <v>2.1144781144781146</v>
      </c>
      <c r="K140" s="36">
        <f t="shared" si="33"/>
        <v>2.0535714285714284</v>
      </c>
      <c r="L140" s="55">
        <f t="shared" si="40"/>
        <v>0.0165016501650165</v>
      </c>
      <c r="M140" s="55">
        <f t="shared" si="34"/>
        <v>0.2222222222222222</v>
      </c>
      <c r="O140" s="35">
        <v>628</v>
      </c>
      <c r="P140" s="35">
        <v>115</v>
      </c>
      <c r="Q140" s="54">
        <v>1</v>
      </c>
      <c r="R140" s="54">
        <v>5</v>
      </c>
      <c r="S140" s="54">
        <v>0</v>
      </c>
      <c r="T140" s="54">
        <v>16</v>
      </c>
    </row>
    <row r="141" spans="1:20" ht="12.75">
      <c r="A141" s="37" t="s">
        <v>217</v>
      </c>
      <c r="B141" s="35">
        <v>5023</v>
      </c>
      <c r="C141" s="35">
        <v>49</v>
      </c>
      <c r="D141" s="41">
        <f t="shared" si="37"/>
        <v>0.009755126418475014</v>
      </c>
      <c r="E141" s="61">
        <f t="shared" si="35"/>
        <v>4694</v>
      </c>
      <c r="F141" s="35">
        <v>2563</v>
      </c>
      <c r="G141" s="35">
        <v>2131</v>
      </c>
      <c r="H141" s="42">
        <f t="shared" si="38"/>
        <v>0.546016190881977</v>
      </c>
      <c r="I141" s="50">
        <f t="shared" si="39"/>
        <v>2.4995739241585</v>
      </c>
      <c r="J141" s="36">
        <f t="shared" si="36"/>
        <v>2.6051502145922747</v>
      </c>
      <c r="K141" s="36">
        <f t="shared" si="33"/>
        <v>2.372595025809479</v>
      </c>
      <c r="L141" s="55">
        <f t="shared" si="40"/>
        <v>0.02539802880970432</v>
      </c>
      <c r="M141" s="55">
        <f t="shared" si="34"/>
        <v>0.06386701662292213</v>
      </c>
      <c r="O141" s="35">
        <v>6677</v>
      </c>
      <c r="P141" s="35">
        <v>5056</v>
      </c>
      <c r="Q141" s="54">
        <v>8</v>
      </c>
      <c r="R141" s="54">
        <v>67</v>
      </c>
      <c r="S141" s="54">
        <v>9</v>
      </c>
      <c r="T141" s="54">
        <v>146</v>
      </c>
    </row>
    <row r="142" spans="1:20" ht="12.75">
      <c r="A142" s="37" t="s">
        <v>218</v>
      </c>
      <c r="B142" s="35">
        <v>479</v>
      </c>
      <c r="C142" s="35">
        <v>179</v>
      </c>
      <c r="D142" s="41">
        <f t="shared" si="37"/>
        <v>0.3736951983298539</v>
      </c>
      <c r="E142" s="61">
        <f t="shared" si="35"/>
        <v>273</v>
      </c>
      <c r="F142" s="35">
        <v>229</v>
      </c>
      <c r="G142" s="35">
        <v>44</v>
      </c>
      <c r="H142" s="42">
        <f t="shared" si="38"/>
        <v>0.8388278388278388</v>
      </c>
      <c r="I142" s="50">
        <f t="shared" si="39"/>
        <v>2.501831501831502</v>
      </c>
      <c r="J142" s="36">
        <f t="shared" si="36"/>
        <v>2.3580786026200875</v>
      </c>
      <c r="K142" s="36">
        <f t="shared" si="33"/>
        <v>3.25</v>
      </c>
      <c r="L142" s="55">
        <f t="shared" si="40"/>
        <v>0.017167381974248927</v>
      </c>
      <c r="M142" s="55">
        <f t="shared" si="34"/>
        <v>0.10204081632653061</v>
      </c>
      <c r="O142" s="35">
        <v>540</v>
      </c>
      <c r="P142" s="35">
        <v>143</v>
      </c>
      <c r="Q142" s="54">
        <v>0</v>
      </c>
      <c r="R142" s="54">
        <v>4</v>
      </c>
      <c r="S142" s="54">
        <v>0</v>
      </c>
      <c r="T142" s="54">
        <v>5</v>
      </c>
    </row>
    <row r="143" spans="1:20" ht="12.75">
      <c r="A143" s="37" t="s">
        <v>225</v>
      </c>
      <c r="B143" s="35">
        <v>380</v>
      </c>
      <c r="C143" s="35">
        <v>12</v>
      </c>
      <c r="D143" s="41">
        <f t="shared" si="37"/>
        <v>0.031578947368421054</v>
      </c>
      <c r="E143" s="61">
        <f t="shared" si="35"/>
        <v>353</v>
      </c>
      <c r="F143" s="35">
        <v>315</v>
      </c>
      <c r="G143" s="35">
        <v>38</v>
      </c>
      <c r="H143" s="42">
        <f t="shared" si="38"/>
        <v>0.8923512747875354</v>
      </c>
      <c r="I143" s="50">
        <f t="shared" si="39"/>
        <v>2.6997167138810196</v>
      </c>
      <c r="J143" s="36">
        <f t="shared" si="36"/>
        <v>2.780952380952381</v>
      </c>
      <c r="K143" s="36">
        <f t="shared" si="33"/>
        <v>2.026315789473684</v>
      </c>
      <c r="L143" s="55">
        <f t="shared" si="40"/>
        <v>0.01557632398753894</v>
      </c>
      <c r="M143" s="55">
        <f t="shared" si="34"/>
        <v>0.09523809523809523</v>
      </c>
      <c r="O143" s="35">
        <v>876</v>
      </c>
      <c r="P143" s="35">
        <v>77</v>
      </c>
      <c r="Q143" s="54">
        <v>1</v>
      </c>
      <c r="R143" s="54">
        <v>5</v>
      </c>
      <c r="S143" s="54">
        <v>0</v>
      </c>
      <c r="T143" s="54">
        <v>4</v>
      </c>
    </row>
    <row r="144" spans="1:20" ht="12.75">
      <c r="A144" s="37" t="s">
        <v>226</v>
      </c>
      <c r="B144" s="35">
        <v>2949</v>
      </c>
      <c r="C144" s="35">
        <v>13</v>
      </c>
      <c r="D144" s="41">
        <f t="shared" si="37"/>
        <v>0.004408273991183452</v>
      </c>
      <c r="E144" s="61">
        <f t="shared" si="35"/>
        <v>2812</v>
      </c>
      <c r="F144" s="35">
        <v>2005</v>
      </c>
      <c r="G144" s="35">
        <v>807</v>
      </c>
      <c r="H144" s="42">
        <f t="shared" si="38"/>
        <v>0.7130156472261735</v>
      </c>
      <c r="I144" s="50">
        <f t="shared" si="39"/>
        <v>2.7524893314367</v>
      </c>
      <c r="J144" s="36">
        <f t="shared" si="36"/>
        <v>2.9197007481296757</v>
      </c>
      <c r="K144" s="36">
        <f t="shared" si="33"/>
        <v>2.3370508054522925</v>
      </c>
      <c r="L144" s="55">
        <f t="shared" si="40"/>
        <v>0.01904296875</v>
      </c>
      <c r="M144" s="55">
        <f t="shared" si="34"/>
        <v>0.053927315357561546</v>
      </c>
      <c r="O144" s="35">
        <v>5854</v>
      </c>
      <c r="P144" s="35">
        <v>1886</v>
      </c>
      <c r="Q144" s="54">
        <v>4</v>
      </c>
      <c r="R144" s="54">
        <v>39</v>
      </c>
      <c r="S144" s="54">
        <v>0</v>
      </c>
      <c r="T144" s="54">
        <v>46</v>
      </c>
    </row>
    <row r="145" spans="1:20" ht="12.75">
      <c r="A145" s="37" t="s">
        <v>227</v>
      </c>
      <c r="B145" s="35">
        <v>3270</v>
      </c>
      <c r="C145" s="35">
        <v>50</v>
      </c>
      <c r="D145" s="41">
        <f t="shared" si="37"/>
        <v>0.01529051987767584</v>
      </c>
      <c r="E145" s="61">
        <f t="shared" si="35"/>
        <v>3090</v>
      </c>
      <c r="F145" s="35">
        <v>2157</v>
      </c>
      <c r="G145" s="35">
        <v>933</v>
      </c>
      <c r="H145" s="42">
        <f t="shared" si="38"/>
        <v>0.6980582524271844</v>
      </c>
      <c r="I145" s="50">
        <f t="shared" si="39"/>
        <v>2.399029126213592</v>
      </c>
      <c r="J145" s="36">
        <f t="shared" si="36"/>
        <v>2.541029207232267</v>
      </c>
      <c r="K145" s="36">
        <f t="shared" si="33"/>
        <v>2.0707395498392285</v>
      </c>
      <c r="L145" s="55">
        <f t="shared" si="40"/>
        <v>0.006427915518824609</v>
      </c>
      <c r="M145" s="55">
        <f t="shared" si="34"/>
        <v>0.0748768472906404</v>
      </c>
      <c r="O145" s="35">
        <v>5481</v>
      </c>
      <c r="P145" s="35">
        <v>1932</v>
      </c>
      <c r="Q145" s="54">
        <v>7</v>
      </c>
      <c r="R145" s="54">
        <v>14</v>
      </c>
      <c r="S145" s="54">
        <v>6</v>
      </c>
      <c r="T145" s="54">
        <v>76</v>
      </c>
    </row>
    <row r="146" spans="1:20" ht="12.75">
      <c r="A146" s="37" t="s">
        <v>491</v>
      </c>
      <c r="B146" s="35">
        <v>583</v>
      </c>
      <c r="C146" s="35">
        <v>218</v>
      </c>
      <c r="D146" s="41">
        <f t="shared" si="37"/>
        <v>0.37392795883361923</v>
      </c>
      <c r="E146" s="61">
        <f t="shared" si="35"/>
        <v>307</v>
      </c>
      <c r="F146" s="35">
        <v>233</v>
      </c>
      <c r="G146" s="35">
        <v>74</v>
      </c>
      <c r="H146" s="42">
        <f t="shared" si="38"/>
        <v>0.758957654723127</v>
      </c>
      <c r="I146" s="50">
        <f t="shared" si="39"/>
        <v>2.6547231270358305</v>
      </c>
      <c r="J146" s="36">
        <f t="shared" si="36"/>
        <v>2.476394849785408</v>
      </c>
      <c r="K146" s="36">
        <f t="shared" si="33"/>
        <v>3.2162162162162162</v>
      </c>
      <c r="L146" s="55">
        <f t="shared" si="40"/>
        <v>0.048582995951417005</v>
      </c>
      <c r="M146" s="55">
        <f t="shared" si="34"/>
        <v>0.12790697674418605</v>
      </c>
      <c r="O146" s="35">
        <v>577</v>
      </c>
      <c r="P146" s="35">
        <v>238</v>
      </c>
      <c r="Q146" s="54">
        <v>2</v>
      </c>
      <c r="R146" s="54">
        <v>12</v>
      </c>
      <c r="S146" s="54">
        <v>1</v>
      </c>
      <c r="T146" s="54">
        <v>11</v>
      </c>
    </row>
    <row r="147" spans="1:20" ht="12.75">
      <c r="A147" s="37" t="s">
        <v>231</v>
      </c>
      <c r="B147" s="35">
        <v>1623</v>
      </c>
      <c r="C147" s="35">
        <v>1075</v>
      </c>
      <c r="D147" s="41">
        <f t="shared" si="37"/>
        <v>0.6623536660505237</v>
      </c>
      <c r="E147" s="61">
        <f t="shared" si="35"/>
        <v>424</v>
      </c>
      <c r="F147" s="35">
        <v>350</v>
      </c>
      <c r="G147" s="35">
        <v>74</v>
      </c>
      <c r="H147" s="42">
        <f t="shared" si="38"/>
        <v>0.8254716981132075</v>
      </c>
      <c r="I147" s="50">
        <f t="shared" si="39"/>
        <v>2.2617924528301887</v>
      </c>
      <c r="J147" s="36">
        <f t="shared" si="36"/>
        <v>2.334285714285714</v>
      </c>
      <c r="K147" s="36">
        <f aca="true" t="shared" si="41" ref="K147:K178">P147/G147</f>
        <v>1.9189189189189189</v>
      </c>
      <c r="L147" s="55">
        <f t="shared" si="40"/>
        <v>0.06806282722513089</v>
      </c>
      <c r="M147" s="55">
        <f aca="true" t="shared" si="42" ref="M147:M178">T147/(S147+T147+G147)</f>
        <v>0.3018867924528302</v>
      </c>
      <c r="O147" s="35">
        <v>817</v>
      </c>
      <c r="P147" s="35">
        <v>142</v>
      </c>
      <c r="Q147" s="54">
        <v>6</v>
      </c>
      <c r="R147" s="54">
        <v>26</v>
      </c>
      <c r="S147" s="54">
        <v>0</v>
      </c>
      <c r="T147" s="54">
        <v>32</v>
      </c>
    </row>
    <row r="148" spans="1:20" ht="12.75">
      <c r="A148" s="37" t="s">
        <v>232</v>
      </c>
      <c r="B148" s="35">
        <v>1624</v>
      </c>
      <c r="C148" s="35">
        <v>550</v>
      </c>
      <c r="D148" s="41">
        <f t="shared" si="37"/>
        <v>0.33866995073891626</v>
      </c>
      <c r="E148" s="61">
        <f t="shared" si="35"/>
        <v>984</v>
      </c>
      <c r="F148" s="35">
        <v>832</v>
      </c>
      <c r="G148" s="35">
        <v>152</v>
      </c>
      <c r="H148" s="42">
        <f t="shared" si="38"/>
        <v>0.8455284552845529</v>
      </c>
      <c r="I148" s="50">
        <f t="shared" si="39"/>
        <v>2.6727642276422765</v>
      </c>
      <c r="J148" s="36">
        <f t="shared" si="36"/>
        <v>2.6742788461538463</v>
      </c>
      <c r="K148" s="36">
        <f t="shared" si="41"/>
        <v>2.664473684210526</v>
      </c>
      <c r="L148" s="55">
        <f t="shared" si="40"/>
        <v>0.03125</v>
      </c>
      <c r="M148" s="55">
        <f t="shared" si="42"/>
        <v>0.13068181818181818</v>
      </c>
      <c r="O148" s="35">
        <v>2225</v>
      </c>
      <c r="P148" s="35">
        <v>405</v>
      </c>
      <c r="Q148" s="54">
        <v>5</v>
      </c>
      <c r="R148" s="54">
        <v>27</v>
      </c>
      <c r="S148" s="54">
        <v>1</v>
      </c>
      <c r="T148" s="54">
        <v>23</v>
      </c>
    </row>
    <row r="149" spans="1:20" ht="12.75">
      <c r="A149" s="37" t="s">
        <v>233</v>
      </c>
      <c r="B149" s="35">
        <v>6235</v>
      </c>
      <c r="C149" s="35">
        <v>139</v>
      </c>
      <c r="D149" s="41">
        <f t="shared" si="37"/>
        <v>0.022293504410585405</v>
      </c>
      <c r="E149" s="61">
        <f t="shared" si="35"/>
        <v>5714</v>
      </c>
      <c r="F149" s="35">
        <v>4988</v>
      </c>
      <c r="G149" s="35">
        <v>726</v>
      </c>
      <c r="H149" s="42">
        <f t="shared" si="38"/>
        <v>0.8729436471823592</v>
      </c>
      <c r="I149" s="50">
        <f t="shared" si="39"/>
        <v>2.3048652432621632</v>
      </c>
      <c r="J149" s="36">
        <f t="shared" si="36"/>
        <v>2.3181635926222937</v>
      </c>
      <c r="K149" s="36">
        <f t="shared" si="41"/>
        <v>2.213498622589532</v>
      </c>
      <c r="L149" s="55">
        <f t="shared" si="40"/>
        <v>0.013784954706577392</v>
      </c>
      <c r="M149" s="55">
        <f t="shared" si="42"/>
        <v>0.07954545454545454</v>
      </c>
      <c r="O149" s="35">
        <v>11563</v>
      </c>
      <c r="P149" s="35">
        <v>1607</v>
      </c>
      <c r="Q149" s="54">
        <v>20</v>
      </c>
      <c r="R149" s="54">
        <v>70</v>
      </c>
      <c r="S149" s="54">
        <v>3</v>
      </c>
      <c r="T149" s="54">
        <v>63</v>
      </c>
    </row>
    <row r="150" spans="1:20" ht="12.75">
      <c r="A150" s="37" t="s">
        <v>234</v>
      </c>
      <c r="B150" s="35">
        <v>5295</v>
      </c>
      <c r="C150" s="35">
        <v>188</v>
      </c>
      <c r="D150" s="41">
        <f t="shared" si="37"/>
        <v>0.03550519357884797</v>
      </c>
      <c r="E150" s="61">
        <f t="shared" si="35"/>
        <v>4827</v>
      </c>
      <c r="F150" s="35">
        <v>2876</v>
      </c>
      <c r="G150" s="35">
        <v>1951</v>
      </c>
      <c r="H150" s="42">
        <f t="shared" si="38"/>
        <v>0.5958152061321732</v>
      </c>
      <c r="I150" s="50">
        <f t="shared" si="39"/>
        <v>2.6364201367308886</v>
      </c>
      <c r="J150" s="36">
        <f t="shared" si="36"/>
        <v>2.5764951321279557</v>
      </c>
      <c r="K150" s="36">
        <f t="shared" si="41"/>
        <v>2.7247565351102</v>
      </c>
      <c r="L150" s="55">
        <f t="shared" si="40"/>
        <v>0.021066938498131158</v>
      </c>
      <c r="M150" s="55">
        <f t="shared" si="42"/>
        <v>0.037745098039215684</v>
      </c>
      <c r="O150" s="35">
        <v>7410</v>
      </c>
      <c r="P150" s="35">
        <v>5316</v>
      </c>
      <c r="Q150" s="54">
        <v>5</v>
      </c>
      <c r="R150" s="54">
        <v>62</v>
      </c>
      <c r="S150" s="54">
        <v>12</v>
      </c>
      <c r="T150" s="54">
        <v>77</v>
      </c>
    </row>
    <row r="151" spans="1:20" ht="12.75">
      <c r="A151" s="37" t="s">
        <v>235</v>
      </c>
      <c r="B151" s="35">
        <v>840</v>
      </c>
      <c r="C151" s="35">
        <v>27</v>
      </c>
      <c r="D151" s="41">
        <f t="shared" si="37"/>
        <v>0.03214285714285714</v>
      </c>
      <c r="E151" s="61">
        <f t="shared" si="35"/>
        <v>716</v>
      </c>
      <c r="F151" s="35">
        <v>525</v>
      </c>
      <c r="G151" s="35">
        <v>191</v>
      </c>
      <c r="H151" s="42">
        <f t="shared" si="38"/>
        <v>0.7332402234636871</v>
      </c>
      <c r="I151" s="50">
        <f t="shared" si="39"/>
        <v>2.60195530726257</v>
      </c>
      <c r="J151" s="36">
        <f t="shared" si="36"/>
        <v>2.083809523809524</v>
      </c>
      <c r="K151" s="36">
        <f t="shared" si="41"/>
        <v>4.026178010471204</v>
      </c>
      <c r="L151" s="55">
        <f t="shared" si="40"/>
        <v>0.05525846702317291</v>
      </c>
      <c r="M151" s="55">
        <f t="shared" si="42"/>
        <v>0.045</v>
      </c>
      <c r="O151" s="35">
        <v>1094</v>
      </c>
      <c r="P151" s="35">
        <v>769</v>
      </c>
      <c r="Q151" s="54">
        <v>5</v>
      </c>
      <c r="R151" s="54">
        <v>31</v>
      </c>
      <c r="S151" s="54">
        <v>0</v>
      </c>
      <c r="T151" s="54">
        <v>9</v>
      </c>
    </row>
    <row r="152" spans="1:20" ht="12.75">
      <c r="A152" s="37" t="s">
        <v>237</v>
      </c>
      <c r="B152" s="35">
        <v>5366</v>
      </c>
      <c r="C152" s="35">
        <v>239</v>
      </c>
      <c r="D152" s="41">
        <f t="shared" si="37"/>
        <v>0.04453969437197167</v>
      </c>
      <c r="E152" s="61">
        <f t="shared" si="35"/>
        <v>4820</v>
      </c>
      <c r="F152" s="35">
        <v>4010</v>
      </c>
      <c r="G152" s="35">
        <v>810</v>
      </c>
      <c r="H152" s="42">
        <f t="shared" si="38"/>
        <v>0.8319502074688797</v>
      </c>
      <c r="I152" s="50">
        <f t="shared" si="39"/>
        <v>2.8931535269709543</v>
      </c>
      <c r="J152" s="36">
        <f t="shared" si="36"/>
        <v>2.9413965087281797</v>
      </c>
      <c r="K152" s="36">
        <f t="shared" si="41"/>
        <v>2.654320987654321</v>
      </c>
      <c r="L152" s="55">
        <f t="shared" si="40"/>
        <v>0.020413122721749697</v>
      </c>
      <c r="M152" s="55">
        <f t="shared" si="42"/>
        <v>0.07900677200902935</v>
      </c>
      <c r="O152" s="35">
        <v>11795</v>
      </c>
      <c r="P152" s="35">
        <v>2150</v>
      </c>
      <c r="Q152" s="54">
        <v>21</v>
      </c>
      <c r="R152" s="54">
        <v>84</v>
      </c>
      <c r="S152" s="54">
        <v>6</v>
      </c>
      <c r="T152" s="54">
        <v>70</v>
      </c>
    </row>
    <row r="153" spans="1:20" ht="12.75">
      <c r="A153" s="37" t="s">
        <v>238</v>
      </c>
      <c r="B153" s="35">
        <v>6724</v>
      </c>
      <c r="C153" s="35">
        <v>17</v>
      </c>
      <c r="D153" s="41">
        <f t="shared" si="37"/>
        <v>0.002528256989886972</v>
      </c>
      <c r="E153" s="61">
        <f t="shared" si="35"/>
        <v>6512</v>
      </c>
      <c r="F153" s="35">
        <v>5281</v>
      </c>
      <c r="G153" s="35">
        <v>1231</v>
      </c>
      <c r="H153" s="42">
        <f t="shared" si="38"/>
        <v>0.8109643734643734</v>
      </c>
      <c r="I153" s="50">
        <f t="shared" si="39"/>
        <v>2.9253685503685505</v>
      </c>
      <c r="J153" s="36">
        <f t="shared" si="36"/>
        <v>3.0717667108502176</v>
      </c>
      <c r="K153" s="36">
        <f t="shared" si="41"/>
        <v>2.29731925264013</v>
      </c>
      <c r="L153" s="55">
        <f t="shared" si="40"/>
        <v>0.010286141761735553</v>
      </c>
      <c r="M153" s="55">
        <f t="shared" si="42"/>
        <v>0.042768273716951785</v>
      </c>
      <c r="O153" s="35">
        <v>16222</v>
      </c>
      <c r="P153" s="35">
        <v>2828</v>
      </c>
      <c r="Q153" s="54">
        <v>11</v>
      </c>
      <c r="R153" s="54">
        <v>55</v>
      </c>
      <c r="S153" s="54">
        <v>0</v>
      </c>
      <c r="T153" s="54">
        <v>55</v>
      </c>
    </row>
    <row r="154" spans="1:20" ht="12.75">
      <c r="A154" s="37" t="s">
        <v>247</v>
      </c>
      <c r="B154" s="35">
        <v>1941</v>
      </c>
      <c r="C154" s="35">
        <v>823</v>
      </c>
      <c r="D154" s="41">
        <f t="shared" si="37"/>
        <v>0.42400824317362185</v>
      </c>
      <c r="E154" s="61">
        <f t="shared" si="35"/>
        <v>1000</v>
      </c>
      <c r="F154" s="35">
        <v>682</v>
      </c>
      <c r="G154" s="35">
        <v>318</v>
      </c>
      <c r="H154" s="42">
        <f t="shared" si="38"/>
        <v>0.682</v>
      </c>
      <c r="I154" s="50">
        <f t="shared" si="39"/>
        <v>2.154</v>
      </c>
      <c r="J154" s="36">
        <f t="shared" si="36"/>
        <v>2.124633431085044</v>
      </c>
      <c r="K154" s="36">
        <f t="shared" si="41"/>
        <v>2.2169811320754715</v>
      </c>
      <c r="L154" s="55">
        <f t="shared" si="40"/>
        <v>0.033707865168539325</v>
      </c>
      <c r="M154" s="55">
        <f t="shared" si="42"/>
        <v>0.1347708894878706</v>
      </c>
      <c r="O154" s="35">
        <v>1449</v>
      </c>
      <c r="P154" s="35">
        <v>705</v>
      </c>
      <c r="Q154" s="54">
        <v>6</v>
      </c>
      <c r="R154" s="54">
        <v>24</v>
      </c>
      <c r="S154" s="54">
        <v>3</v>
      </c>
      <c r="T154" s="54">
        <v>50</v>
      </c>
    </row>
    <row r="155" spans="1:20" ht="12.75">
      <c r="A155" s="37" t="s">
        <v>492</v>
      </c>
      <c r="B155" s="35">
        <v>676</v>
      </c>
      <c r="C155" s="35">
        <v>482</v>
      </c>
      <c r="D155" s="41">
        <f t="shared" si="37"/>
        <v>0.7130177514792899</v>
      </c>
      <c r="E155" s="61">
        <f t="shared" si="35"/>
        <v>146</v>
      </c>
      <c r="F155" s="35">
        <v>125</v>
      </c>
      <c r="G155" s="35">
        <v>21</v>
      </c>
      <c r="H155" s="42">
        <f t="shared" si="38"/>
        <v>0.8561643835616438</v>
      </c>
      <c r="I155" s="50">
        <f t="shared" si="39"/>
        <v>2.143835616438356</v>
      </c>
      <c r="J155" s="36">
        <f t="shared" si="36"/>
        <v>2.144</v>
      </c>
      <c r="K155" s="36">
        <f t="shared" si="41"/>
        <v>2.142857142857143</v>
      </c>
      <c r="L155" s="55">
        <f t="shared" si="40"/>
        <v>0.09219858156028368</v>
      </c>
      <c r="M155" s="55">
        <f t="shared" si="42"/>
        <v>0.16666666666666666</v>
      </c>
      <c r="O155" s="35">
        <v>268</v>
      </c>
      <c r="P155" s="35">
        <v>45</v>
      </c>
      <c r="Q155" s="54">
        <v>3</v>
      </c>
      <c r="R155" s="54">
        <v>13</v>
      </c>
      <c r="S155" s="54">
        <v>4</v>
      </c>
      <c r="T155" s="54">
        <v>5</v>
      </c>
    </row>
    <row r="156" spans="1:20" ht="12.75">
      <c r="A156" s="37" t="s">
        <v>250</v>
      </c>
      <c r="B156" s="35">
        <v>459</v>
      </c>
      <c r="C156" s="35">
        <v>444</v>
      </c>
      <c r="D156" s="41">
        <f t="shared" si="37"/>
        <v>0.9673202614379085</v>
      </c>
      <c r="E156" s="61">
        <f t="shared" si="35"/>
        <v>15</v>
      </c>
      <c r="F156" s="35">
        <v>14</v>
      </c>
      <c r="G156" s="35">
        <v>1</v>
      </c>
      <c r="H156" s="42">
        <f t="shared" si="38"/>
        <v>0.9333333333333333</v>
      </c>
      <c r="I156" s="50">
        <f t="shared" si="39"/>
        <v>2.466666666666667</v>
      </c>
      <c r="J156" s="36">
        <f t="shared" si="36"/>
        <v>2.2142857142857144</v>
      </c>
      <c r="K156" s="36">
        <f t="shared" si="41"/>
        <v>6</v>
      </c>
      <c r="L156" s="55">
        <f t="shared" si="40"/>
        <v>0</v>
      </c>
      <c r="M156" s="55">
        <f t="shared" si="42"/>
        <v>0</v>
      </c>
      <c r="O156" s="35">
        <v>31</v>
      </c>
      <c r="P156" s="35">
        <v>6</v>
      </c>
      <c r="Q156" s="54">
        <v>0</v>
      </c>
      <c r="R156" s="54">
        <v>0</v>
      </c>
      <c r="S156" s="54">
        <v>0</v>
      </c>
      <c r="T156" s="54">
        <v>0</v>
      </c>
    </row>
    <row r="157" spans="1:20" ht="12.75">
      <c r="A157" s="37" t="s">
        <v>252</v>
      </c>
      <c r="B157" s="35">
        <v>6220</v>
      </c>
      <c r="C157" s="35">
        <v>49</v>
      </c>
      <c r="D157" s="41">
        <f t="shared" si="37"/>
        <v>0.007877813504823151</v>
      </c>
      <c r="E157" s="61">
        <f t="shared" si="35"/>
        <v>5983</v>
      </c>
      <c r="F157" s="35">
        <v>4714</v>
      </c>
      <c r="G157" s="35">
        <v>1269</v>
      </c>
      <c r="H157" s="42">
        <f t="shared" si="38"/>
        <v>0.7878990473006853</v>
      </c>
      <c r="I157" s="50">
        <f t="shared" si="39"/>
        <v>2.7215443757312383</v>
      </c>
      <c r="J157" s="36">
        <f t="shared" si="36"/>
        <v>2.947178616885872</v>
      </c>
      <c r="K157" s="36">
        <f t="shared" si="41"/>
        <v>1.8833727344365643</v>
      </c>
      <c r="L157" s="55">
        <f t="shared" si="40"/>
        <v>0.010447137484329294</v>
      </c>
      <c r="M157" s="55">
        <f t="shared" si="42"/>
        <v>0.06060606060606061</v>
      </c>
      <c r="O157" s="35">
        <v>13893</v>
      </c>
      <c r="P157" s="35">
        <v>2390</v>
      </c>
      <c r="Q157" s="54">
        <v>22</v>
      </c>
      <c r="R157" s="54">
        <v>50</v>
      </c>
      <c r="S157" s="54">
        <v>2</v>
      </c>
      <c r="T157" s="54">
        <v>82</v>
      </c>
    </row>
    <row r="158" spans="1:20" ht="12.75">
      <c r="A158" s="37" t="s">
        <v>256</v>
      </c>
      <c r="B158" s="35">
        <v>6739</v>
      </c>
      <c r="C158" s="35">
        <v>23</v>
      </c>
      <c r="D158" s="41">
        <f t="shared" si="37"/>
        <v>0.0034129692832764505</v>
      </c>
      <c r="E158" s="61">
        <f t="shared" si="35"/>
        <v>6446</v>
      </c>
      <c r="F158" s="35">
        <v>5034</v>
      </c>
      <c r="G158" s="35">
        <v>1412</v>
      </c>
      <c r="H158" s="42">
        <f t="shared" si="38"/>
        <v>0.7809494260006206</v>
      </c>
      <c r="I158" s="50">
        <f t="shared" si="39"/>
        <v>3.0752404591995037</v>
      </c>
      <c r="J158" s="36">
        <f aca="true" t="shared" si="43" ref="J158:J190">O158/F158</f>
        <v>3.2445371473976956</v>
      </c>
      <c r="K158" s="36">
        <f t="shared" si="41"/>
        <v>2.471671388101983</v>
      </c>
      <c r="L158" s="55">
        <f t="shared" si="40"/>
        <v>0.0074847350797715186</v>
      </c>
      <c r="M158" s="55">
        <f t="shared" si="42"/>
        <v>0.04832214765100671</v>
      </c>
      <c r="O158" s="35">
        <v>16333</v>
      </c>
      <c r="P158" s="35">
        <v>3490</v>
      </c>
      <c r="Q158" s="54">
        <v>5</v>
      </c>
      <c r="R158" s="54">
        <v>38</v>
      </c>
      <c r="S158" s="54">
        <v>6</v>
      </c>
      <c r="T158" s="54">
        <v>72</v>
      </c>
    </row>
    <row r="159" spans="1:20" ht="12.75">
      <c r="A159" s="37" t="s">
        <v>257</v>
      </c>
      <c r="B159" s="35">
        <v>5589</v>
      </c>
      <c r="C159" s="35">
        <v>44</v>
      </c>
      <c r="D159" s="41">
        <f t="shared" si="37"/>
        <v>0.007872606906423331</v>
      </c>
      <c r="E159" s="61">
        <f t="shared" si="35"/>
        <v>5391</v>
      </c>
      <c r="F159" s="35">
        <v>4896</v>
      </c>
      <c r="G159" s="35">
        <v>495</v>
      </c>
      <c r="H159" s="42">
        <f t="shared" si="38"/>
        <v>0.9081803005008348</v>
      </c>
      <c r="I159" s="50">
        <f t="shared" si="39"/>
        <v>2.8623631979224635</v>
      </c>
      <c r="J159" s="36">
        <f t="shared" si="43"/>
        <v>2.9044117647058822</v>
      </c>
      <c r="K159" s="36">
        <f t="shared" si="41"/>
        <v>2.4464646464646465</v>
      </c>
      <c r="L159" s="55">
        <f t="shared" si="40"/>
        <v>0.00867635189669088</v>
      </c>
      <c r="M159" s="55">
        <f t="shared" si="42"/>
        <v>0.06716417910447761</v>
      </c>
      <c r="O159" s="35">
        <v>14220</v>
      </c>
      <c r="P159" s="35">
        <v>1211</v>
      </c>
      <c r="Q159" s="54">
        <v>17</v>
      </c>
      <c r="R159" s="54">
        <v>43</v>
      </c>
      <c r="S159" s="54">
        <v>5</v>
      </c>
      <c r="T159" s="54">
        <v>36</v>
      </c>
    </row>
    <row r="160" spans="1:20" ht="12.75">
      <c r="A160" s="37" t="s">
        <v>258</v>
      </c>
      <c r="B160" s="35">
        <v>1136</v>
      </c>
      <c r="C160" s="35">
        <v>452</v>
      </c>
      <c r="D160" s="41">
        <f t="shared" si="37"/>
        <v>0.397887323943662</v>
      </c>
      <c r="E160" s="61">
        <f t="shared" si="35"/>
        <v>598</v>
      </c>
      <c r="F160" s="35">
        <v>456</v>
      </c>
      <c r="G160" s="35">
        <v>142</v>
      </c>
      <c r="H160" s="42">
        <f t="shared" si="38"/>
        <v>0.7625418060200669</v>
      </c>
      <c r="I160" s="50">
        <f t="shared" si="39"/>
        <v>2.229096989966555</v>
      </c>
      <c r="J160" s="36">
        <f t="shared" si="43"/>
        <v>2.2390350877192984</v>
      </c>
      <c r="K160" s="36">
        <f t="shared" si="41"/>
        <v>2.1971830985915495</v>
      </c>
      <c r="L160" s="55">
        <f t="shared" si="40"/>
        <v>0.027600849256900213</v>
      </c>
      <c r="M160" s="55">
        <f t="shared" si="42"/>
        <v>0.21195652173913043</v>
      </c>
      <c r="O160" s="35">
        <v>1021</v>
      </c>
      <c r="P160" s="35">
        <v>312</v>
      </c>
      <c r="Q160" s="54">
        <v>2</v>
      </c>
      <c r="R160" s="54">
        <v>13</v>
      </c>
      <c r="S160" s="54">
        <v>3</v>
      </c>
      <c r="T160" s="54">
        <v>39</v>
      </c>
    </row>
    <row r="161" spans="1:20" ht="12.75">
      <c r="A161" s="37" t="s">
        <v>259</v>
      </c>
      <c r="B161" s="35">
        <v>1583</v>
      </c>
      <c r="C161" s="35">
        <v>981</v>
      </c>
      <c r="D161" s="41">
        <f t="shared" si="37"/>
        <v>0.6197094125078964</v>
      </c>
      <c r="E161" s="61">
        <f t="shared" si="35"/>
        <v>525</v>
      </c>
      <c r="F161" s="35">
        <v>423</v>
      </c>
      <c r="G161" s="35">
        <v>102</v>
      </c>
      <c r="H161" s="42">
        <f t="shared" si="38"/>
        <v>0.8057142857142857</v>
      </c>
      <c r="I161" s="50">
        <f t="shared" si="39"/>
        <v>1.9961904761904763</v>
      </c>
      <c r="J161" s="36">
        <f t="shared" si="43"/>
        <v>1.988179669030733</v>
      </c>
      <c r="K161" s="36">
        <f t="shared" si="41"/>
        <v>2.0294117647058822</v>
      </c>
      <c r="L161" s="55">
        <f t="shared" si="40"/>
        <v>0.05145413870246085</v>
      </c>
      <c r="M161" s="55">
        <f t="shared" si="42"/>
        <v>0.20300751879699247</v>
      </c>
      <c r="O161" s="35">
        <v>841</v>
      </c>
      <c r="P161" s="35">
        <v>207</v>
      </c>
      <c r="Q161" s="54">
        <v>1</v>
      </c>
      <c r="R161" s="54">
        <v>23</v>
      </c>
      <c r="S161" s="54">
        <v>4</v>
      </c>
      <c r="T161" s="54">
        <v>27</v>
      </c>
    </row>
    <row r="162" spans="1:20" ht="12.75">
      <c r="A162" s="37" t="s">
        <v>260</v>
      </c>
      <c r="B162" s="35">
        <v>1500</v>
      </c>
      <c r="C162" s="35">
        <v>622</v>
      </c>
      <c r="D162" s="41">
        <f aca="true" t="shared" si="44" ref="D162:D190">C162/B162</f>
        <v>0.4146666666666667</v>
      </c>
      <c r="E162" s="61">
        <f t="shared" si="35"/>
        <v>744</v>
      </c>
      <c r="F162" s="35">
        <v>502</v>
      </c>
      <c r="G162" s="35">
        <v>242</v>
      </c>
      <c r="H162" s="42">
        <f aca="true" t="shared" si="45" ref="H162:H190">+F162/(F162+G162)</f>
        <v>0.6747311827956989</v>
      </c>
      <c r="I162" s="50">
        <f aca="true" t="shared" si="46" ref="I162:I190">(O162+P162)/E162</f>
        <v>2.693548387096774</v>
      </c>
      <c r="J162" s="36">
        <f t="shared" si="43"/>
        <v>2.3824701195219125</v>
      </c>
      <c r="K162" s="36">
        <f t="shared" si="41"/>
        <v>3.3388429752066116</v>
      </c>
      <c r="L162" s="55">
        <f aca="true" t="shared" si="47" ref="L162:L190">(R162)/(Q162+R162+F162)</f>
        <v>0.08258527827648116</v>
      </c>
      <c r="M162" s="55">
        <f t="shared" si="42"/>
        <v>0.11510791366906475</v>
      </c>
      <c r="O162" s="35">
        <v>1196</v>
      </c>
      <c r="P162" s="35">
        <v>808</v>
      </c>
      <c r="Q162" s="54">
        <v>9</v>
      </c>
      <c r="R162" s="54">
        <v>46</v>
      </c>
      <c r="S162" s="54">
        <v>4</v>
      </c>
      <c r="T162" s="54">
        <v>32</v>
      </c>
    </row>
    <row r="163" spans="1:20" ht="12.75">
      <c r="A163" s="37" t="s">
        <v>261</v>
      </c>
      <c r="B163" s="35">
        <v>9022</v>
      </c>
      <c r="C163" s="35">
        <v>152</v>
      </c>
      <c r="D163" s="41">
        <f t="shared" si="44"/>
        <v>0.016847705608512526</v>
      </c>
      <c r="E163" s="61">
        <f t="shared" si="35"/>
        <v>8353</v>
      </c>
      <c r="F163" s="35">
        <v>7050</v>
      </c>
      <c r="G163" s="35">
        <v>1303</v>
      </c>
      <c r="H163" s="42">
        <f t="shared" si="45"/>
        <v>0.8440081407877409</v>
      </c>
      <c r="I163" s="50">
        <f t="shared" si="46"/>
        <v>3.300969711480905</v>
      </c>
      <c r="J163" s="36">
        <f t="shared" si="43"/>
        <v>3.2543262411347516</v>
      </c>
      <c r="K163" s="36">
        <f t="shared" si="41"/>
        <v>3.553338449731389</v>
      </c>
      <c r="L163" s="55">
        <f t="shared" si="47"/>
        <v>0.019803351336380004</v>
      </c>
      <c r="M163" s="55">
        <f t="shared" si="42"/>
        <v>0.06742370475514549</v>
      </c>
      <c r="O163" s="35">
        <v>22943</v>
      </c>
      <c r="P163" s="35">
        <v>4630</v>
      </c>
      <c r="Q163" s="54">
        <v>28</v>
      </c>
      <c r="R163" s="54">
        <v>143</v>
      </c>
      <c r="S163" s="54">
        <v>11</v>
      </c>
      <c r="T163" s="54">
        <v>95</v>
      </c>
    </row>
    <row r="164" spans="1:20" ht="12.75">
      <c r="A164" s="37" t="s">
        <v>262</v>
      </c>
      <c r="B164" s="35">
        <v>229</v>
      </c>
      <c r="C164" s="35">
        <v>22</v>
      </c>
      <c r="D164" s="41">
        <f t="shared" si="44"/>
        <v>0.09606986899563319</v>
      </c>
      <c r="E164" s="61">
        <f t="shared" si="35"/>
        <v>192</v>
      </c>
      <c r="F164" s="35">
        <v>177</v>
      </c>
      <c r="G164" s="35">
        <v>15</v>
      </c>
      <c r="H164" s="42">
        <f t="shared" si="45"/>
        <v>0.921875</v>
      </c>
      <c r="I164" s="50">
        <f t="shared" si="46"/>
        <v>2.765625</v>
      </c>
      <c r="J164" s="36">
        <f t="shared" si="43"/>
        <v>2.7457627118644066</v>
      </c>
      <c r="K164" s="36">
        <f t="shared" si="41"/>
        <v>3</v>
      </c>
      <c r="L164" s="55">
        <f t="shared" si="47"/>
        <v>0.0056179775280898875</v>
      </c>
      <c r="M164" s="55">
        <f t="shared" si="42"/>
        <v>0.0625</v>
      </c>
      <c r="O164" s="35">
        <v>486</v>
      </c>
      <c r="P164" s="35">
        <v>45</v>
      </c>
      <c r="Q164" s="54">
        <v>0</v>
      </c>
      <c r="R164" s="54">
        <v>1</v>
      </c>
      <c r="S164" s="54">
        <v>0</v>
      </c>
      <c r="T164" s="54">
        <v>1</v>
      </c>
    </row>
    <row r="165" spans="1:20" ht="12.75">
      <c r="A165" s="37" t="s">
        <v>263</v>
      </c>
      <c r="B165" s="35">
        <v>9031</v>
      </c>
      <c r="C165" s="35">
        <v>28</v>
      </c>
      <c r="D165" s="41">
        <f t="shared" si="44"/>
        <v>0.0031004318458642452</v>
      </c>
      <c r="E165" s="61">
        <f t="shared" si="35"/>
        <v>8773</v>
      </c>
      <c r="F165" s="35">
        <v>7604</v>
      </c>
      <c r="G165" s="35">
        <v>1169</v>
      </c>
      <c r="H165" s="42">
        <f t="shared" si="45"/>
        <v>0.8667502564687108</v>
      </c>
      <c r="I165" s="50">
        <f t="shared" si="46"/>
        <v>2.927960788783768</v>
      </c>
      <c r="J165" s="36">
        <f t="shared" si="43"/>
        <v>3.091662283008943</v>
      </c>
      <c r="K165" s="36">
        <f t="shared" si="41"/>
        <v>1.863130881094953</v>
      </c>
      <c r="L165" s="55">
        <f t="shared" si="47"/>
        <v>0.007039499413375049</v>
      </c>
      <c r="M165" s="55">
        <f t="shared" si="42"/>
        <v>0.04626623376623377</v>
      </c>
      <c r="O165" s="35">
        <v>23509</v>
      </c>
      <c r="P165" s="35">
        <v>2178</v>
      </c>
      <c r="Q165" s="54">
        <v>13</v>
      </c>
      <c r="R165" s="54">
        <v>54</v>
      </c>
      <c r="S165" s="54">
        <v>6</v>
      </c>
      <c r="T165" s="54">
        <v>57</v>
      </c>
    </row>
    <row r="166" spans="1:20" ht="12.75">
      <c r="A166" s="37" t="s">
        <v>264</v>
      </c>
      <c r="B166" s="35">
        <v>3001</v>
      </c>
      <c r="C166" s="35">
        <v>127</v>
      </c>
      <c r="D166" s="41">
        <f t="shared" si="44"/>
        <v>0.04231922692435855</v>
      </c>
      <c r="E166" s="61">
        <f t="shared" si="35"/>
        <v>2729</v>
      </c>
      <c r="F166" s="35">
        <v>2208</v>
      </c>
      <c r="G166" s="35">
        <v>521</v>
      </c>
      <c r="H166" s="42">
        <f t="shared" si="45"/>
        <v>0.8090875778673506</v>
      </c>
      <c r="I166" s="50">
        <f t="shared" si="46"/>
        <v>2.776841333821913</v>
      </c>
      <c r="J166" s="36">
        <f t="shared" si="43"/>
        <v>2.839673913043478</v>
      </c>
      <c r="K166" s="36">
        <f t="shared" si="41"/>
        <v>2.510556621880998</v>
      </c>
      <c r="L166" s="55">
        <f t="shared" si="47"/>
        <v>0.015527950310559006</v>
      </c>
      <c r="M166" s="55">
        <f t="shared" si="42"/>
        <v>0.05565529622980251</v>
      </c>
      <c r="O166" s="35">
        <v>6270</v>
      </c>
      <c r="P166" s="35">
        <v>1308</v>
      </c>
      <c r="Q166" s="54">
        <v>11</v>
      </c>
      <c r="R166" s="54">
        <v>35</v>
      </c>
      <c r="S166" s="54">
        <v>5</v>
      </c>
      <c r="T166" s="54">
        <v>31</v>
      </c>
    </row>
    <row r="167" spans="1:20" ht="12.75">
      <c r="A167" s="37" t="s">
        <v>268</v>
      </c>
      <c r="B167" s="35">
        <v>3500</v>
      </c>
      <c r="C167" s="35">
        <v>12</v>
      </c>
      <c r="D167" s="41">
        <f t="shared" si="44"/>
        <v>0.0034285714285714284</v>
      </c>
      <c r="E167" s="61">
        <f t="shared" si="35"/>
        <v>3378</v>
      </c>
      <c r="F167" s="35">
        <v>2882</v>
      </c>
      <c r="G167" s="35">
        <v>496</v>
      </c>
      <c r="H167" s="42">
        <f t="shared" si="45"/>
        <v>0.8531675547661338</v>
      </c>
      <c r="I167" s="50">
        <f t="shared" si="46"/>
        <v>2.7270574304322084</v>
      </c>
      <c r="J167" s="36">
        <f t="shared" si="43"/>
        <v>2.7921582234559335</v>
      </c>
      <c r="K167" s="36">
        <f t="shared" si="41"/>
        <v>2.348790322580645</v>
      </c>
      <c r="L167" s="55">
        <f t="shared" si="47"/>
        <v>0.010609171800136893</v>
      </c>
      <c r="M167" s="55">
        <f t="shared" si="42"/>
        <v>0.07792207792207792</v>
      </c>
      <c r="O167" s="35">
        <v>8047</v>
      </c>
      <c r="P167" s="35">
        <v>1165</v>
      </c>
      <c r="Q167" s="54">
        <v>9</v>
      </c>
      <c r="R167" s="54">
        <v>31</v>
      </c>
      <c r="S167" s="54">
        <v>1</v>
      </c>
      <c r="T167" s="54">
        <v>42</v>
      </c>
    </row>
    <row r="168" spans="1:20" ht="12.75">
      <c r="A168" s="37" t="s">
        <v>270</v>
      </c>
      <c r="B168" s="35">
        <v>3314</v>
      </c>
      <c r="C168" s="35">
        <v>1765</v>
      </c>
      <c r="D168" s="41">
        <f t="shared" si="44"/>
        <v>0.5325890162945082</v>
      </c>
      <c r="E168" s="61">
        <f t="shared" si="35"/>
        <v>1263</v>
      </c>
      <c r="F168" s="35">
        <v>865</v>
      </c>
      <c r="G168" s="35">
        <v>398</v>
      </c>
      <c r="H168" s="42">
        <f t="shared" si="45"/>
        <v>0.6848772763262074</v>
      </c>
      <c r="I168" s="50">
        <f t="shared" si="46"/>
        <v>2.259699129057799</v>
      </c>
      <c r="J168" s="36">
        <f t="shared" si="43"/>
        <v>2.1526011560693643</v>
      </c>
      <c r="K168" s="36">
        <f t="shared" si="41"/>
        <v>2.492462311557789</v>
      </c>
      <c r="L168" s="55">
        <f t="shared" si="47"/>
        <v>0.09062821833161688</v>
      </c>
      <c r="M168" s="55">
        <f t="shared" si="42"/>
        <v>0.14255765199161424</v>
      </c>
      <c r="O168" s="35">
        <v>1862</v>
      </c>
      <c r="P168" s="35">
        <v>992</v>
      </c>
      <c r="Q168" s="54">
        <v>18</v>
      </c>
      <c r="R168" s="54">
        <v>88</v>
      </c>
      <c r="S168" s="54">
        <v>11</v>
      </c>
      <c r="T168" s="54">
        <v>68</v>
      </c>
    </row>
    <row r="169" spans="1:20" ht="12.75">
      <c r="A169" s="37" t="s">
        <v>271</v>
      </c>
      <c r="B169" s="35">
        <v>3996</v>
      </c>
      <c r="C169" s="35">
        <v>1378</v>
      </c>
      <c r="D169" s="41">
        <f t="shared" si="44"/>
        <v>0.34484484484484484</v>
      </c>
      <c r="E169" s="61">
        <f t="shared" si="35"/>
        <v>2414</v>
      </c>
      <c r="F169" s="35">
        <v>2028</v>
      </c>
      <c r="G169" s="35">
        <v>386</v>
      </c>
      <c r="H169" s="42">
        <f t="shared" si="45"/>
        <v>0.84009942004971</v>
      </c>
      <c r="I169" s="50">
        <f t="shared" si="46"/>
        <v>2.367025683512842</v>
      </c>
      <c r="J169" s="36">
        <f t="shared" si="43"/>
        <v>2.3298816568047336</v>
      </c>
      <c r="K169" s="36">
        <f t="shared" si="41"/>
        <v>2.562176165803109</v>
      </c>
      <c r="L169" s="55">
        <f t="shared" si="47"/>
        <v>0.027129938124702522</v>
      </c>
      <c r="M169" s="55">
        <f t="shared" si="42"/>
        <v>0.08018867924528301</v>
      </c>
      <c r="O169" s="35">
        <v>4725</v>
      </c>
      <c r="P169" s="35">
        <v>989</v>
      </c>
      <c r="Q169" s="54">
        <v>16</v>
      </c>
      <c r="R169" s="54">
        <v>57</v>
      </c>
      <c r="S169" s="54">
        <v>4</v>
      </c>
      <c r="T169" s="54">
        <v>34</v>
      </c>
    </row>
    <row r="170" spans="1:20" ht="12.75">
      <c r="A170" s="37" t="s">
        <v>272</v>
      </c>
      <c r="B170" s="35">
        <v>4340</v>
      </c>
      <c r="C170" s="35">
        <v>1781</v>
      </c>
      <c r="D170" s="41">
        <f t="shared" si="44"/>
        <v>0.41036866359447005</v>
      </c>
      <c r="E170" s="61">
        <f t="shared" si="35"/>
        <v>2318</v>
      </c>
      <c r="F170" s="35">
        <v>1780</v>
      </c>
      <c r="G170" s="35">
        <v>538</v>
      </c>
      <c r="H170" s="42">
        <f t="shared" si="45"/>
        <v>0.7679033649698016</v>
      </c>
      <c r="I170" s="50">
        <f t="shared" si="46"/>
        <v>2.843830888697153</v>
      </c>
      <c r="J170" s="36">
        <f t="shared" si="43"/>
        <v>2.60561797752809</v>
      </c>
      <c r="K170" s="36">
        <f t="shared" si="41"/>
        <v>3.6319702602230484</v>
      </c>
      <c r="L170" s="55">
        <f t="shared" si="47"/>
        <v>0.032432432432432434</v>
      </c>
      <c r="M170" s="55">
        <f t="shared" si="42"/>
        <v>0.10561056105610561</v>
      </c>
      <c r="O170" s="35">
        <v>4638</v>
      </c>
      <c r="P170" s="35">
        <v>1954</v>
      </c>
      <c r="Q170" s="54">
        <v>10</v>
      </c>
      <c r="R170" s="54">
        <v>60</v>
      </c>
      <c r="S170" s="54">
        <v>4</v>
      </c>
      <c r="T170" s="54">
        <v>64</v>
      </c>
    </row>
    <row r="171" spans="1:20" ht="12.75">
      <c r="A171" s="37" t="s">
        <v>273</v>
      </c>
      <c r="B171" s="35">
        <v>4741</v>
      </c>
      <c r="C171" s="35">
        <v>43</v>
      </c>
      <c r="D171" s="41">
        <f t="shared" si="44"/>
        <v>0.009069816494410462</v>
      </c>
      <c r="E171" s="61">
        <f t="shared" si="35"/>
        <v>4535</v>
      </c>
      <c r="F171" s="35">
        <v>4064</v>
      </c>
      <c r="G171" s="35">
        <v>471</v>
      </c>
      <c r="H171" s="42">
        <f t="shared" si="45"/>
        <v>0.896141124586549</v>
      </c>
      <c r="I171" s="50">
        <f t="shared" si="46"/>
        <v>2.839691289966924</v>
      </c>
      <c r="J171" s="36">
        <f t="shared" si="43"/>
        <v>2.8946850393700787</v>
      </c>
      <c r="K171" s="36">
        <f t="shared" si="41"/>
        <v>2.365180467091295</v>
      </c>
      <c r="L171" s="55">
        <f t="shared" si="47"/>
        <v>0.01043942704539937</v>
      </c>
      <c r="M171" s="55">
        <f t="shared" si="42"/>
        <v>0.07976653696498054</v>
      </c>
      <c r="O171" s="35">
        <v>11764</v>
      </c>
      <c r="P171" s="35">
        <v>1114</v>
      </c>
      <c r="Q171" s="54">
        <v>12</v>
      </c>
      <c r="R171" s="54">
        <v>43</v>
      </c>
      <c r="S171" s="54">
        <v>2</v>
      </c>
      <c r="T171" s="54">
        <v>41</v>
      </c>
    </row>
    <row r="172" spans="1:20" ht="12.75">
      <c r="A172" s="37" t="s">
        <v>275</v>
      </c>
      <c r="B172" s="35">
        <v>5042</v>
      </c>
      <c r="C172" s="35">
        <v>62</v>
      </c>
      <c r="D172" s="41">
        <f t="shared" si="44"/>
        <v>0.012296707655692185</v>
      </c>
      <c r="E172" s="61">
        <f t="shared" si="35"/>
        <v>4846</v>
      </c>
      <c r="F172" s="35">
        <v>4361</v>
      </c>
      <c r="G172" s="35">
        <v>485</v>
      </c>
      <c r="H172" s="42">
        <f t="shared" si="45"/>
        <v>0.8999174576970698</v>
      </c>
      <c r="I172" s="50">
        <f t="shared" si="46"/>
        <v>2.815724308708213</v>
      </c>
      <c r="J172" s="36">
        <f t="shared" si="43"/>
        <v>2.836734693877551</v>
      </c>
      <c r="K172" s="36">
        <f t="shared" si="41"/>
        <v>2.62680412371134</v>
      </c>
      <c r="L172" s="55">
        <f t="shared" si="47"/>
        <v>0.009513023782559457</v>
      </c>
      <c r="M172" s="55">
        <f t="shared" si="42"/>
        <v>0.04518664047151277</v>
      </c>
      <c r="O172" s="35">
        <v>12371</v>
      </c>
      <c r="P172" s="35">
        <v>1274</v>
      </c>
      <c r="Q172" s="54">
        <v>12</v>
      </c>
      <c r="R172" s="54">
        <v>42</v>
      </c>
      <c r="S172" s="54">
        <v>1</v>
      </c>
      <c r="T172" s="54">
        <v>23</v>
      </c>
    </row>
    <row r="173" spans="1:20" ht="12.75">
      <c r="A173" s="37" t="s">
        <v>493</v>
      </c>
      <c r="B173" s="35">
        <v>26</v>
      </c>
      <c r="C173" s="35">
        <v>0</v>
      </c>
      <c r="D173" s="41">
        <f t="shared" si="44"/>
        <v>0</v>
      </c>
      <c r="E173" s="61">
        <f t="shared" si="35"/>
        <v>26</v>
      </c>
      <c r="F173" s="35">
        <v>23</v>
      </c>
      <c r="G173" s="35">
        <v>3</v>
      </c>
      <c r="H173" s="42">
        <f t="shared" si="45"/>
        <v>0.8846153846153846</v>
      </c>
      <c r="I173" s="50">
        <f t="shared" si="46"/>
        <v>3.6538461538461537</v>
      </c>
      <c r="J173" s="36">
        <f t="shared" si="43"/>
        <v>3.4782608695652173</v>
      </c>
      <c r="K173" s="36">
        <f t="shared" si="41"/>
        <v>5</v>
      </c>
      <c r="L173" s="55">
        <f t="shared" si="47"/>
        <v>0</v>
      </c>
      <c r="M173" s="55">
        <f t="shared" si="42"/>
        <v>0</v>
      </c>
      <c r="O173" s="35">
        <v>80</v>
      </c>
      <c r="P173" s="35">
        <v>15</v>
      </c>
      <c r="Q173" s="54">
        <v>0</v>
      </c>
      <c r="R173" s="54">
        <v>0</v>
      </c>
      <c r="S173" s="54">
        <v>0</v>
      </c>
      <c r="T173" s="54">
        <v>0</v>
      </c>
    </row>
    <row r="174" spans="1:20" ht="12.75">
      <c r="A174" s="37" t="s">
        <v>277</v>
      </c>
      <c r="B174" s="35">
        <v>3971</v>
      </c>
      <c r="C174" s="35">
        <v>40</v>
      </c>
      <c r="D174" s="41">
        <f t="shared" si="44"/>
        <v>0.010073029463611181</v>
      </c>
      <c r="E174" s="61">
        <f t="shared" si="35"/>
        <v>3827</v>
      </c>
      <c r="F174" s="35">
        <v>2930</v>
      </c>
      <c r="G174" s="35">
        <v>897</v>
      </c>
      <c r="H174" s="42">
        <f t="shared" si="45"/>
        <v>0.7656127515024823</v>
      </c>
      <c r="I174" s="50">
        <f t="shared" si="46"/>
        <v>3.0739482623464855</v>
      </c>
      <c r="J174" s="36">
        <f t="shared" si="43"/>
        <v>3.320136518771331</v>
      </c>
      <c r="K174" s="36">
        <f t="shared" si="41"/>
        <v>2.269788182831661</v>
      </c>
      <c r="L174" s="55">
        <f t="shared" si="47"/>
        <v>0.010770784247728038</v>
      </c>
      <c r="M174" s="55">
        <f t="shared" si="42"/>
        <v>0.03017241379310345</v>
      </c>
      <c r="O174" s="35">
        <v>9728</v>
      </c>
      <c r="P174" s="35">
        <v>2036</v>
      </c>
      <c r="Q174" s="54">
        <v>9</v>
      </c>
      <c r="R174" s="54">
        <v>32</v>
      </c>
      <c r="S174" s="54">
        <v>3</v>
      </c>
      <c r="T174" s="54">
        <v>28</v>
      </c>
    </row>
    <row r="175" spans="1:20" ht="12.75">
      <c r="A175" s="37" t="s">
        <v>279</v>
      </c>
      <c r="B175" s="35">
        <v>865</v>
      </c>
      <c r="C175" s="35">
        <v>294</v>
      </c>
      <c r="D175" s="41">
        <f t="shared" si="44"/>
        <v>0.3398843930635838</v>
      </c>
      <c r="E175" s="61">
        <f t="shared" si="35"/>
        <v>480</v>
      </c>
      <c r="F175" s="35">
        <v>328</v>
      </c>
      <c r="G175" s="35">
        <v>152</v>
      </c>
      <c r="H175" s="42">
        <f t="shared" si="45"/>
        <v>0.6833333333333333</v>
      </c>
      <c r="I175" s="50">
        <f t="shared" si="46"/>
        <v>2.8291666666666666</v>
      </c>
      <c r="J175" s="36">
        <f t="shared" si="43"/>
        <v>2.7804878048780486</v>
      </c>
      <c r="K175" s="36">
        <f t="shared" si="41"/>
        <v>2.9342105263157894</v>
      </c>
      <c r="L175" s="55">
        <f t="shared" si="47"/>
        <v>0.04597701149425287</v>
      </c>
      <c r="M175" s="55">
        <f t="shared" si="42"/>
        <v>0.1340782122905028</v>
      </c>
      <c r="O175" s="35">
        <v>912</v>
      </c>
      <c r="P175" s="35">
        <v>446</v>
      </c>
      <c r="Q175" s="54">
        <v>4</v>
      </c>
      <c r="R175" s="54">
        <v>16</v>
      </c>
      <c r="S175" s="54">
        <v>3</v>
      </c>
      <c r="T175" s="54">
        <v>24</v>
      </c>
    </row>
    <row r="176" spans="1:20" ht="12.75">
      <c r="A176" s="37" t="s">
        <v>284</v>
      </c>
      <c r="B176" s="35">
        <v>645</v>
      </c>
      <c r="C176" s="35">
        <v>3</v>
      </c>
      <c r="D176" s="41">
        <f t="shared" si="44"/>
        <v>0.004651162790697674</v>
      </c>
      <c r="E176" s="61">
        <f t="shared" si="35"/>
        <v>625</v>
      </c>
      <c r="F176" s="35">
        <v>530</v>
      </c>
      <c r="G176" s="35">
        <v>95</v>
      </c>
      <c r="H176" s="42">
        <f t="shared" si="45"/>
        <v>0.848</v>
      </c>
      <c r="I176" s="50">
        <f t="shared" si="46"/>
        <v>2.856</v>
      </c>
      <c r="J176" s="36">
        <f t="shared" si="43"/>
        <v>3.1037735849056602</v>
      </c>
      <c r="K176" s="36">
        <f t="shared" si="41"/>
        <v>1.4736842105263157</v>
      </c>
      <c r="L176" s="55">
        <f t="shared" si="47"/>
        <v>0.02033271719038817</v>
      </c>
      <c r="M176" s="55">
        <f t="shared" si="42"/>
        <v>0.010416666666666666</v>
      </c>
      <c r="O176" s="35">
        <v>1645</v>
      </c>
      <c r="P176" s="35">
        <v>140</v>
      </c>
      <c r="Q176" s="54">
        <v>0</v>
      </c>
      <c r="R176" s="54">
        <v>11</v>
      </c>
      <c r="S176" s="54">
        <v>0</v>
      </c>
      <c r="T176" s="54">
        <v>1</v>
      </c>
    </row>
    <row r="177" spans="1:20" ht="12.75">
      <c r="A177" s="37" t="s">
        <v>285</v>
      </c>
      <c r="B177" s="35">
        <v>3090</v>
      </c>
      <c r="C177" s="35">
        <v>281</v>
      </c>
      <c r="D177" s="41">
        <f t="shared" si="44"/>
        <v>0.09093851132686084</v>
      </c>
      <c r="E177" s="61">
        <f t="shared" si="35"/>
        <v>2716</v>
      </c>
      <c r="F177" s="35">
        <v>2481</v>
      </c>
      <c r="G177" s="35">
        <v>235</v>
      </c>
      <c r="H177" s="42">
        <f t="shared" si="45"/>
        <v>0.9134756995581738</v>
      </c>
      <c r="I177" s="50">
        <f t="shared" si="46"/>
        <v>2.7919734904270985</v>
      </c>
      <c r="J177" s="36">
        <f t="shared" si="43"/>
        <v>2.8395808141878276</v>
      </c>
      <c r="K177" s="36">
        <f t="shared" si="41"/>
        <v>2.2893617021276595</v>
      </c>
      <c r="L177" s="55">
        <f t="shared" si="47"/>
        <v>0.01232114467408585</v>
      </c>
      <c r="M177" s="55">
        <f t="shared" si="42"/>
        <v>0.06</v>
      </c>
      <c r="O177" s="35">
        <v>7045</v>
      </c>
      <c r="P177" s="35">
        <v>538</v>
      </c>
      <c r="Q177" s="54">
        <v>4</v>
      </c>
      <c r="R177" s="54">
        <v>31</v>
      </c>
      <c r="S177" s="54">
        <v>0</v>
      </c>
      <c r="T177" s="54">
        <v>15</v>
      </c>
    </row>
    <row r="178" spans="1:20" ht="12.75">
      <c r="A178" s="37" t="s">
        <v>286</v>
      </c>
      <c r="B178" s="35">
        <v>876</v>
      </c>
      <c r="C178" s="35">
        <v>549</v>
      </c>
      <c r="D178" s="41">
        <f t="shared" si="44"/>
        <v>0.6267123287671232</v>
      </c>
      <c r="E178" s="61">
        <f t="shared" si="35"/>
        <v>264</v>
      </c>
      <c r="F178" s="35">
        <v>201</v>
      </c>
      <c r="G178" s="35">
        <v>63</v>
      </c>
      <c r="H178" s="42">
        <f t="shared" si="45"/>
        <v>0.7613636363636364</v>
      </c>
      <c r="I178" s="50">
        <f t="shared" si="46"/>
        <v>2.303030303030303</v>
      </c>
      <c r="J178" s="36">
        <f t="shared" si="43"/>
        <v>2.1791044776119404</v>
      </c>
      <c r="K178" s="36">
        <f t="shared" si="41"/>
        <v>2.6984126984126986</v>
      </c>
      <c r="L178" s="55">
        <f t="shared" si="47"/>
        <v>0.0776255707762557</v>
      </c>
      <c r="M178" s="55">
        <f t="shared" si="42"/>
        <v>0.10526315789473684</v>
      </c>
      <c r="O178" s="35">
        <v>438</v>
      </c>
      <c r="P178" s="35">
        <v>170</v>
      </c>
      <c r="Q178" s="54">
        <v>1</v>
      </c>
      <c r="R178" s="54">
        <v>17</v>
      </c>
      <c r="S178" s="54">
        <v>5</v>
      </c>
      <c r="T178" s="54">
        <v>8</v>
      </c>
    </row>
    <row r="179" spans="1:20" ht="12.75">
      <c r="A179" s="37" t="s">
        <v>494</v>
      </c>
      <c r="B179" s="35">
        <v>2085</v>
      </c>
      <c r="C179" s="35">
        <v>1261</v>
      </c>
      <c r="D179" s="41">
        <f t="shared" si="44"/>
        <v>0.6047961630695443</v>
      </c>
      <c r="E179" s="61">
        <f t="shared" si="35"/>
        <v>652</v>
      </c>
      <c r="F179" s="35">
        <v>574</v>
      </c>
      <c r="G179" s="35">
        <v>78</v>
      </c>
      <c r="H179" s="42">
        <f t="shared" si="45"/>
        <v>0.8803680981595092</v>
      </c>
      <c r="I179" s="50">
        <f t="shared" si="46"/>
        <v>2.3803680981595092</v>
      </c>
      <c r="J179" s="36">
        <f t="shared" si="43"/>
        <v>2.3832752613240418</v>
      </c>
      <c r="K179" s="36">
        <f aca="true" t="shared" si="48" ref="K179:K190">P179/G179</f>
        <v>2.358974358974359</v>
      </c>
      <c r="L179" s="55">
        <f t="shared" si="47"/>
        <v>0.060221870047543584</v>
      </c>
      <c r="M179" s="55">
        <f aca="true" t="shared" si="49" ref="M179:M190">T179/(S179+T179+G179)</f>
        <v>0.14285714285714285</v>
      </c>
      <c r="O179" s="35">
        <v>1368</v>
      </c>
      <c r="P179" s="35">
        <v>184</v>
      </c>
      <c r="Q179" s="54">
        <v>19</v>
      </c>
      <c r="R179" s="54">
        <v>38</v>
      </c>
      <c r="S179" s="54">
        <v>6</v>
      </c>
      <c r="T179" s="54">
        <v>14</v>
      </c>
    </row>
    <row r="180" spans="1:20" ht="12.75">
      <c r="A180" s="37" t="s">
        <v>289</v>
      </c>
      <c r="B180" s="35">
        <v>15091</v>
      </c>
      <c r="C180" s="35">
        <v>38</v>
      </c>
      <c r="D180" s="41">
        <f t="shared" si="44"/>
        <v>0.0025180571201378304</v>
      </c>
      <c r="E180" s="61">
        <f t="shared" si="35"/>
        <v>14537</v>
      </c>
      <c r="F180" s="35">
        <v>10645</v>
      </c>
      <c r="G180" s="35">
        <v>3892</v>
      </c>
      <c r="H180" s="42">
        <f t="shared" si="45"/>
        <v>0.7322693815780422</v>
      </c>
      <c r="I180" s="50">
        <f t="shared" si="46"/>
        <v>2.9300405860906653</v>
      </c>
      <c r="J180" s="36">
        <f t="shared" si="43"/>
        <v>3.1943635509628936</v>
      </c>
      <c r="K180" s="36">
        <f t="shared" si="48"/>
        <v>2.207091469681398</v>
      </c>
      <c r="L180" s="55">
        <f t="shared" si="47"/>
        <v>0.012401665895418787</v>
      </c>
      <c r="M180" s="55">
        <f t="shared" si="49"/>
        <v>0.040550503809289755</v>
      </c>
      <c r="O180" s="35">
        <v>34004</v>
      </c>
      <c r="P180" s="35">
        <v>8590</v>
      </c>
      <c r="Q180" s="54">
        <v>26</v>
      </c>
      <c r="R180" s="54">
        <v>134</v>
      </c>
      <c r="S180" s="54">
        <v>12</v>
      </c>
      <c r="T180" s="54">
        <v>165</v>
      </c>
    </row>
    <row r="181" spans="1:20" ht="12.75">
      <c r="A181" s="37" t="s">
        <v>290</v>
      </c>
      <c r="B181" s="35">
        <v>1818</v>
      </c>
      <c r="C181" s="35">
        <v>42</v>
      </c>
      <c r="D181" s="41">
        <f t="shared" si="44"/>
        <v>0.0231023102310231</v>
      </c>
      <c r="E181" s="61">
        <f t="shared" si="35"/>
        <v>1720</v>
      </c>
      <c r="F181" s="35">
        <v>1611</v>
      </c>
      <c r="G181" s="35">
        <v>109</v>
      </c>
      <c r="H181" s="42">
        <f t="shared" si="45"/>
        <v>0.9366279069767441</v>
      </c>
      <c r="I181" s="50">
        <f t="shared" si="46"/>
        <v>2.691860465116279</v>
      </c>
      <c r="J181" s="36">
        <f t="shared" si="43"/>
        <v>2.6945996275605215</v>
      </c>
      <c r="K181" s="36">
        <f t="shared" si="48"/>
        <v>2.6513761467889907</v>
      </c>
      <c r="L181" s="55">
        <f t="shared" si="47"/>
        <v>0.010416666666666666</v>
      </c>
      <c r="M181" s="55">
        <f t="shared" si="49"/>
        <v>0.043478260869565216</v>
      </c>
      <c r="O181" s="35">
        <v>4341</v>
      </c>
      <c r="P181" s="35">
        <v>289</v>
      </c>
      <c r="Q181" s="54">
        <v>4</v>
      </c>
      <c r="R181" s="54">
        <v>17</v>
      </c>
      <c r="S181" s="54">
        <v>1</v>
      </c>
      <c r="T181" s="54">
        <v>5</v>
      </c>
    </row>
    <row r="182" spans="1:20" ht="12.75">
      <c r="A182" s="37" t="s">
        <v>291</v>
      </c>
      <c r="B182" s="35">
        <v>272</v>
      </c>
      <c r="C182" s="35">
        <v>235</v>
      </c>
      <c r="D182" s="41">
        <f t="shared" si="44"/>
        <v>0.8639705882352942</v>
      </c>
      <c r="E182" s="61">
        <f t="shared" si="35"/>
        <v>24</v>
      </c>
      <c r="F182" s="35">
        <v>23</v>
      </c>
      <c r="G182" s="35">
        <v>1</v>
      </c>
      <c r="H182" s="42">
        <f t="shared" si="45"/>
        <v>0.9583333333333334</v>
      </c>
      <c r="I182" s="50">
        <f t="shared" si="46"/>
        <v>2.2916666666666665</v>
      </c>
      <c r="J182" s="36">
        <f t="shared" si="43"/>
        <v>2.3043478260869565</v>
      </c>
      <c r="K182" s="36">
        <f t="shared" si="48"/>
        <v>2</v>
      </c>
      <c r="L182" s="55">
        <f t="shared" si="47"/>
        <v>0.14285714285714285</v>
      </c>
      <c r="M182" s="55">
        <f t="shared" si="49"/>
        <v>0.8571428571428571</v>
      </c>
      <c r="O182" s="35">
        <v>53</v>
      </c>
      <c r="P182" s="35">
        <v>2</v>
      </c>
      <c r="Q182" s="54">
        <v>1</v>
      </c>
      <c r="R182" s="54">
        <v>4</v>
      </c>
      <c r="S182" s="54">
        <v>0</v>
      </c>
      <c r="T182" s="54">
        <v>6</v>
      </c>
    </row>
    <row r="183" spans="1:20" ht="12.75">
      <c r="A183" s="37" t="s">
        <v>293</v>
      </c>
      <c r="B183" s="35">
        <v>2037</v>
      </c>
      <c r="C183" s="35">
        <v>6</v>
      </c>
      <c r="D183" s="41">
        <f t="shared" si="44"/>
        <v>0.0029455081001472753</v>
      </c>
      <c r="E183" s="61">
        <f t="shared" si="35"/>
        <v>1974</v>
      </c>
      <c r="F183" s="35">
        <v>1846</v>
      </c>
      <c r="G183" s="35">
        <v>128</v>
      </c>
      <c r="H183" s="42">
        <f t="shared" si="45"/>
        <v>0.9351570415400202</v>
      </c>
      <c r="I183" s="50">
        <f t="shared" si="46"/>
        <v>2.818642350557244</v>
      </c>
      <c r="J183" s="36">
        <f t="shared" si="43"/>
        <v>2.8217768147345614</v>
      </c>
      <c r="K183" s="36">
        <f t="shared" si="48"/>
        <v>2.7734375</v>
      </c>
      <c r="L183" s="55">
        <f t="shared" si="47"/>
        <v>0.010171306209850108</v>
      </c>
      <c r="M183" s="55">
        <f t="shared" si="49"/>
        <v>0.044444444444444446</v>
      </c>
      <c r="O183" s="35">
        <v>5209</v>
      </c>
      <c r="P183" s="35">
        <v>355</v>
      </c>
      <c r="Q183" s="54">
        <v>3</v>
      </c>
      <c r="R183" s="54">
        <v>19</v>
      </c>
      <c r="S183" s="54">
        <v>1</v>
      </c>
      <c r="T183" s="54">
        <v>6</v>
      </c>
    </row>
    <row r="184" spans="1:20" ht="12.75">
      <c r="A184" s="37" t="s">
        <v>294</v>
      </c>
      <c r="B184" s="35">
        <v>9266</v>
      </c>
      <c r="C184" s="35">
        <v>25</v>
      </c>
      <c r="D184" s="41">
        <f t="shared" si="44"/>
        <v>0.0026980358299158215</v>
      </c>
      <c r="E184" s="61">
        <f t="shared" si="35"/>
        <v>9040</v>
      </c>
      <c r="F184" s="35">
        <v>8332</v>
      </c>
      <c r="G184" s="35">
        <v>708</v>
      </c>
      <c r="H184" s="42">
        <f t="shared" si="45"/>
        <v>0.9216814159292035</v>
      </c>
      <c r="I184" s="50">
        <f t="shared" si="46"/>
        <v>3.0883849557522125</v>
      </c>
      <c r="J184" s="36">
        <f t="shared" si="43"/>
        <v>3.147743638982237</v>
      </c>
      <c r="K184" s="36">
        <f t="shared" si="48"/>
        <v>2.389830508474576</v>
      </c>
      <c r="L184" s="55">
        <f t="shared" si="47"/>
        <v>0.008197695140786504</v>
      </c>
      <c r="M184" s="55">
        <f t="shared" si="49"/>
        <v>0.03783783783783784</v>
      </c>
      <c r="O184" s="35">
        <v>26227</v>
      </c>
      <c r="P184" s="35">
        <v>1692</v>
      </c>
      <c r="Q184" s="54">
        <v>16</v>
      </c>
      <c r="R184" s="54">
        <v>69</v>
      </c>
      <c r="S184" s="54">
        <v>4</v>
      </c>
      <c r="T184" s="54">
        <v>28</v>
      </c>
    </row>
    <row r="185" spans="1:20" ht="12.75">
      <c r="A185" s="37" t="s">
        <v>295</v>
      </c>
      <c r="B185" s="35">
        <v>2124</v>
      </c>
      <c r="C185" s="35">
        <v>308</v>
      </c>
      <c r="D185" s="41">
        <f t="shared" si="44"/>
        <v>0.14500941619585686</v>
      </c>
      <c r="E185" s="61">
        <f t="shared" si="35"/>
        <v>1771</v>
      </c>
      <c r="F185" s="35">
        <v>1485</v>
      </c>
      <c r="G185" s="35">
        <v>286</v>
      </c>
      <c r="H185" s="42">
        <f t="shared" si="45"/>
        <v>0.8385093167701864</v>
      </c>
      <c r="I185" s="50">
        <f t="shared" si="46"/>
        <v>2.7814793901750425</v>
      </c>
      <c r="J185" s="36">
        <f t="shared" si="43"/>
        <v>2.962962962962963</v>
      </c>
      <c r="K185" s="36">
        <f t="shared" si="48"/>
        <v>1.8391608391608392</v>
      </c>
      <c r="L185" s="55">
        <f t="shared" si="47"/>
        <v>0.006012024048096192</v>
      </c>
      <c r="M185" s="55">
        <f t="shared" si="49"/>
        <v>0.043478260869565216</v>
      </c>
      <c r="O185" s="35">
        <v>4400</v>
      </c>
      <c r="P185" s="35">
        <v>526</v>
      </c>
      <c r="Q185" s="54">
        <v>3</v>
      </c>
      <c r="R185" s="54">
        <v>9</v>
      </c>
      <c r="S185" s="54">
        <v>0</v>
      </c>
      <c r="T185" s="54">
        <v>13</v>
      </c>
    </row>
    <row r="186" spans="1:20" ht="12.75">
      <c r="A186" s="37" t="s">
        <v>297</v>
      </c>
      <c r="B186" s="35">
        <v>2376</v>
      </c>
      <c r="C186" s="35">
        <v>1553</v>
      </c>
      <c r="D186" s="41">
        <f t="shared" si="44"/>
        <v>0.6536195286195287</v>
      </c>
      <c r="E186" s="61">
        <f t="shared" si="35"/>
        <v>691</v>
      </c>
      <c r="F186" s="35">
        <v>437</v>
      </c>
      <c r="G186" s="35">
        <v>254</v>
      </c>
      <c r="H186" s="42">
        <f t="shared" si="45"/>
        <v>0.6324167872648335</v>
      </c>
      <c r="I186" s="50">
        <f t="shared" si="46"/>
        <v>2.444283646888567</v>
      </c>
      <c r="J186" s="36">
        <f t="shared" si="43"/>
        <v>2.3501144164759724</v>
      </c>
      <c r="K186" s="36">
        <f t="shared" si="48"/>
        <v>2.606299212598425</v>
      </c>
      <c r="L186" s="55">
        <f t="shared" si="47"/>
        <v>0.07484407484407485</v>
      </c>
      <c r="M186" s="55">
        <f t="shared" si="49"/>
        <v>0.14715719063545152</v>
      </c>
      <c r="O186" s="35">
        <v>1027</v>
      </c>
      <c r="P186" s="35">
        <v>662</v>
      </c>
      <c r="Q186" s="54">
        <v>8</v>
      </c>
      <c r="R186" s="54">
        <v>36</v>
      </c>
      <c r="S186" s="54">
        <v>1</v>
      </c>
      <c r="T186" s="54">
        <v>44</v>
      </c>
    </row>
    <row r="187" spans="1:20" ht="12.75">
      <c r="A187" s="37" t="s">
        <v>298</v>
      </c>
      <c r="B187" s="35">
        <v>2120</v>
      </c>
      <c r="C187" s="35">
        <v>890</v>
      </c>
      <c r="D187" s="41">
        <f t="shared" si="44"/>
        <v>0.419811320754717</v>
      </c>
      <c r="E187" s="61">
        <f t="shared" si="35"/>
        <v>1045</v>
      </c>
      <c r="F187" s="35">
        <v>780</v>
      </c>
      <c r="G187" s="35">
        <v>265</v>
      </c>
      <c r="H187" s="42">
        <f t="shared" si="45"/>
        <v>0.7464114832535885</v>
      </c>
      <c r="I187" s="50">
        <f t="shared" si="46"/>
        <v>2.7425837320574162</v>
      </c>
      <c r="J187" s="36">
        <f t="shared" si="43"/>
        <v>2.683333333333333</v>
      </c>
      <c r="K187" s="36">
        <f t="shared" si="48"/>
        <v>2.9169811320754717</v>
      </c>
      <c r="L187" s="55">
        <f t="shared" si="47"/>
        <v>0.06580493537015276</v>
      </c>
      <c r="M187" s="55">
        <f t="shared" si="49"/>
        <v>0.1</v>
      </c>
      <c r="O187" s="35">
        <v>2093</v>
      </c>
      <c r="P187" s="35">
        <v>773</v>
      </c>
      <c r="Q187" s="54">
        <v>15</v>
      </c>
      <c r="R187" s="54">
        <v>56</v>
      </c>
      <c r="S187" s="54">
        <v>5</v>
      </c>
      <c r="T187" s="54">
        <v>30</v>
      </c>
    </row>
    <row r="188" spans="1:20" ht="12.75">
      <c r="A188" s="37" t="s">
        <v>299</v>
      </c>
      <c r="B188" s="35">
        <v>1517</v>
      </c>
      <c r="C188" s="35">
        <v>0</v>
      </c>
      <c r="D188" s="41">
        <f t="shared" si="44"/>
        <v>0</v>
      </c>
      <c r="E188" s="61">
        <f t="shared" si="35"/>
        <v>1480</v>
      </c>
      <c r="F188" s="35">
        <v>1265</v>
      </c>
      <c r="G188" s="35">
        <v>215</v>
      </c>
      <c r="H188" s="42">
        <f t="shared" si="45"/>
        <v>0.8547297297297297</v>
      </c>
      <c r="I188" s="50">
        <f t="shared" si="46"/>
        <v>3.433108108108108</v>
      </c>
      <c r="J188" s="36">
        <f t="shared" si="43"/>
        <v>3.5881422924901187</v>
      </c>
      <c r="K188" s="36">
        <f t="shared" si="48"/>
        <v>2.5209302325581397</v>
      </c>
      <c r="L188" s="55">
        <f t="shared" si="47"/>
        <v>0.01092896174863388</v>
      </c>
      <c r="M188" s="55">
        <f t="shared" si="49"/>
        <v>0.05701754385964912</v>
      </c>
      <c r="O188" s="35">
        <v>4539</v>
      </c>
      <c r="P188" s="35">
        <v>542</v>
      </c>
      <c r="Q188" s="54">
        <v>2</v>
      </c>
      <c r="R188" s="54">
        <v>14</v>
      </c>
      <c r="S188" s="54">
        <v>0</v>
      </c>
      <c r="T188" s="54">
        <v>13</v>
      </c>
    </row>
    <row r="189" spans="1:20" ht="12.75">
      <c r="A189" s="37" t="s">
        <v>304</v>
      </c>
      <c r="B189" s="35">
        <v>3157</v>
      </c>
      <c r="C189" s="35">
        <v>1</v>
      </c>
      <c r="D189" s="41">
        <f t="shared" si="44"/>
        <v>0.0003167564143173899</v>
      </c>
      <c r="E189" s="61">
        <f t="shared" si="35"/>
        <v>2926</v>
      </c>
      <c r="F189" s="35">
        <v>1718</v>
      </c>
      <c r="G189" s="35">
        <v>1208</v>
      </c>
      <c r="H189" s="42">
        <f t="shared" si="45"/>
        <v>0.5871496924128503</v>
      </c>
      <c r="I189" s="50">
        <f t="shared" si="46"/>
        <v>3.949760765550239</v>
      </c>
      <c r="J189" s="36">
        <f t="shared" si="43"/>
        <v>4.130384167636787</v>
      </c>
      <c r="K189" s="36">
        <f t="shared" si="48"/>
        <v>3.6928807947019866</v>
      </c>
      <c r="L189" s="55">
        <f t="shared" si="47"/>
        <v>0.023809523809523808</v>
      </c>
      <c r="M189" s="55">
        <f t="shared" si="49"/>
        <v>0.047244094488188976</v>
      </c>
      <c r="O189" s="35">
        <v>7096</v>
      </c>
      <c r="P189" s="35">
        <v>4461</v>
      </c>
      <c r="Q189" s="54">
        <v>4</v>
      </c>
      <c r="R189" s="54">
        <v>42</v>
      </c>
      <c r="S189" s="54">
        <v>2</v>
      </c>
      <c r="T189" s="54">
        <v>60</v>
      </c>
    </row>
    <row r="190" spans="1:20" ht="12.75">
      <c r="A190" s="37" t="s">
        <v>305</v>
      </c>
      <c r="B190" s="35">
        <v>1961</v>
      </c>
      <c r="C190" s="35">
        <v>21</v>
      </c>
      <c r="D190" s="41">
        <f t="shared" si="44"/>
        <v>0.010708822029576747</v>
      </c>
      <c r="E190" s="61">
        <f>F190+G190</f>
        <v>1872</v>
      </c>
      <c r="F190" s="35">
        <v>1645</v>
      </c>
      <c r="G190" s="35">
        <v>227</v>
      </c>
      <c r="H190" s="42">
        <f t="shared" si="45"/>
        <v>0.8787393162393162</v>
      </c>
      <c r="I190" s="50">
        <f t="shared" si="46"/>
        <v>2.6821581196581197</v>
      </c>
      <c r="J190" s="36">
        <f t="shared" si="43"/>
        <v>2.6826747720364743</v>
      </c>
      <c r="K190" s="36">
        <f t="shared" si="48"/>
        <v>2.6784140969162995</v>
      </c>
      <c r="L190" s="55">
        <f t="shared" si="47"/>
        <v>0.009580838323353293</v>
      </c>
      <c r="M190" s="55">
        <f t="shared" si="49"/>
        <v>0.04219409282700422</v>
      </c>
      <c r="O190" s="35">
        <v>4413</v>
      </c>
      <c r="P190" s="35">
        <v>608</v>
      </c>
      <c r="Q190" s="54">
        <v>9</v>
      </c>
      <c r="R190" s="54">
        <v>16</v>
      </c>
      <c r="S190" s="54">
        <v>0</v>
      </c>
      <c r="T190" s="54">
        <v>10</v>
      </c>
    </row>
    <row r="192" ht="12.75">
      <c r="A192" s="2" t="s">
        <v>486</v>
      </c>
    </row>
    <row r="193" ht="12.75">
      <c r="A193" s="2" t="s">
        <v>487</v>
      </c>
    </row>
    <row r="194" ht="12.75">
      <c r="A194" s="3" t="s">
        <v>507</v>
      </c>
    </row>
    <row r="197" spans="1:9" ht="12.75">
      <c r="A197" s="45" t="s">
        <v>322</v>
      </c>
      <c r="E197" s="61"/>
      <c r="I197" s="50"/>
    </row>
    <row r="198" spans="5:9" ht="12.75">
      <c r="E198" s="61"/>
      <c r="I198" s="50"/>
    </row>
    <row r="199" spans="1:20" ht="12.75">
      <c r="A199" s="37" t="s">
        <v>16</v>
      </c>
      <c r="B199" s="35">
        <v>1850</v>
      </c>
      <c r="C199" s="35">
        <v>14</v>
      </c>
      <c r="D199" s="41">
        <f aca="true" t="shared" si="50" ref="D199:D230">C199/B199</f>
        <v>0.0075675675675675675</v>
      </c>
      <c r="E199" s="61">
        <f>F199+G199</f>
        <v>1789</v>
      </c>
      <c r="F199" s="35">
        <v>1646</v>
      </c>
      <c r="G199" s="35">
        <v>143</v>
      </c>
      <c r="H199" s="42">
        <f aca="true" t="shared" si="51" ref="H199:H230">+F199/(F199+G199)</f>
        <v>0.9200670765790945</v>
      </c>
      <c r="I199" s="50">
        <f aca="true" t="shared" si="52" ref="I199:I230">(O199+P199)/E199</f>
        <v>2.8926774734488543</v>
      </c>
      <c r="J199" s="36">
        <f aca="true" t="shared" si="53" ref="J199:J230">O199/F199</f>
        <v>2.885783718104496</v>
      </c>
      <c r="K199" s="36">
        <f aca="true" t="shared" si="54" ref="K199:K230">P199/G199</f>
        <v>2.972027972027972</v>
      </c>
      <c r="L199" s="55">
        <f aca="true" t="shared" si="55" ref="L199:L230">(R199)/(Q199+R199+F199)</f>
        <v>0.009592326139088728</v>
      </c>
      <c r="M199" s="55">
        <f aca="true" t="shared" si="56" ref="M199:M230">T199/(S199+T199+G199)</f>
        <v>0.027210884353741496</v>
      </c>
      <c r="O199" s="35">
        <v>4750</v>
      </c>
      <c r="P199" s="35">
        <v>425</v>
      </c>
      <c r="Q199" s="54">
        <v>6</v>
      </c>
      <c r="R199" s="54">
        <v>16</v>
      </c>
      <c r="S199" s="54">
        <v>0</v>
      </c>
      <c r="T199" s="54">
        <v>4</v>
      </c>
    </row>
    <row r="200" spans="1:20" ht="12.75">
      <c r="A200" s="37" t="s">
        <v>21</v>
      </c>
      <c r="B200" s="35">
        <v>1091</v>
      </c>
      <c r="C200" s="35">
        <v>189</v>
      </c>
      <c r="D200" s="41">
        <f t="shared" si="50"/>
        <v>0.17323556370302476</v>
      </c>
      <c r="E200" s="61">
        <f>F200+G200</f>
        <v>857</v>
      </c>
      <c r="F200" s="35">
        <v>653</v>
      </c>
      <c r="G200" s="35">
        <v>204</v>
      </c>
      <c r="H200" s="42">
        <f t="shared" si="51"/>
        <v>0.7619603267211202</v>
      </c>
      <c r="I200" s="50">
        <f t="shared" si="52"/>
        <v>2.2065344224037338</v>
      </c>
      <c r="J200" s="36">
        <f t="shared" si="53"/>
        <v>2.3874425727411945</v>
      </c>
      <c r="K200" s="36">
        <f t="shared" si="54"/>
        <v>1.6274509803921569</v>
      </c>
      <c r="L200" s="55">
        <f t="shared" si="55"/>
        <v>0.017964071856287425</v>
      </c>
      <c r="M200" s="55">
        <f t="shared" si="56"/>
        <v>0.04225352112676056</v>
      </c>
      <c r="O200" s="35">
        <v>1559</v>
      </c>
      <c r="P200" s="35">
        <v>332</v>
      </c>
      <c r="Q200" s="54">
        <v>3</v>
      </c>
      <c r="R200" s="54">
        <v>12</v>
      </c>
      <c r="S200" s="54">
        <v>0</v>
      </c>
      <c r="T200" s="54">
        <v>9</v>
      </c>
    </row>
    <row r="201" spans="1:20" ht="12.75">
      <c r="A201" s="37" t="s">
        <v>24</v>
      </c>
      <c r="B201" s="35">
        <v>8001</v>
      </c>
      <c r="C201" s="35">
        <v>17</v>
      </c>
      <c r="D201" s="41">
        <f t="shared" si="50"/>
        <v>0.002124734408198975</v>
      </c>
      <c r="E201" s="61">
        <f>F201+G201</f>
        <v>7760</v>
      </c>
      <c r="F201" s="35">
        <v>6457</v>
      </c>
      <c r="G201" s="35">
        <v>1303</v>
      </c>
      <c r="H201" s="42">
        <f t="shared" si="51"/>
        <v>0.8320876288659794</v>
      </c>
      <c r="I201" s="50">
        <f t="shared" si="52"/>
        <v>3.0887886597938143</v>
      </c>
      <c r="J201" s="36">
        <f t="shared" si="53"/>
        <v>3.175778225181973</v>
      </c>
      <c r="K201" s="36">
        <f t="shared" si="54"/>
        <v>2.6577129700690714</v>
      </c>
      <c r="L201" s="55">
        <f t="shared" si="55"/>
        <v>0.009490280116332466</v>
      </c>
      <c r="M201" s="55">
        <f t="shared" si="56"/>
        <v>0.05346820809248555</v>
      </c>
      <c r="O201" s="35">
        <v>20506</v>
      </c>
      <c r="P201" s="35">
        <v>3463</v>
      </c>
      <c r="Q201" s="54">
        <v>14</v>
      </c>
      <c r="R201" s="54">
        <v>62</v>
      </c>
      <c r="S201" s="54">
        <v>7</v>
      </c>
      <c r="T201" s="54">
        <v>74</v>
      </c>
    </row>
    <row r="202" spans="1:20" ht="12.75">
      <c r="A202" s="37" t="s">
        <v>25</v>
      </c>
      <c r="B202" s="35">
        <v>2782</v>
      </c>
      <c r="C202" s="35">
        <v>8</v>
      </c>
      <c r="D202" s="41">
        <f t="shared" si="50"/>
        <v>0.002875629043853343</v>
      </c>
      <c r="E202" s="61">
        <f>F202+G202</f>
        <v>2687</v>
      </c>
      <c r="F202" s="35">
        <v>2486</v>
      </c>
      <c r="G202" s="35">
        <v>201</v>
      </c>
      <c r="H202" s="42">
        <f t="shared" si="51"/>
        <v>0.925195385187942</v>
      </c>
      <c r="I202" s="50">
        <f t="shared" si="52"/>
        <v>3.01079270561965</v>
      </c>
      <c r="J202" s="36">
        <f t="shared" si="53"/>
        <v>3.018905872888174</v>
      </c>
      <c r="K202" s="36">
        <f t="shared" si="54"/>
        <v>2.91044776119403</v>
      </c>
      <c r="L202" s="55">
        <f t="shared" si="55"/>
        <v>0.01619913077834848</v>
      </c>
      <c r="M202" s="55">
        <f t="shared" si="56"/>
        <v>0.028846153846153848</v>
      </c>
      <c r="O202" s="35">
        <v>7505</v>
      </c>
      <c r="P202" s="35">
        <v>585</v>
      </c>
      <c r="Q202" s="54">
        <v>4</v>
      </c>
      <c r="R202" s="54">
        <v>41</v>
      </c>
      <c r="S202" s="54">
        <v>1</v>
      </c>
      <c r="T202" s="54">
        <v>6</v>
      </c>
    </row>
    <row r="203" spans="1:20" ht="12.75">
      <c r="A203" s="37" t="s">
        <v>26</v>
      </c>
      <c r="B203" s="35">
        <v>889</v>
      </c>
      <c r="C203" s="35">
        <v>14</v>
      </c>
      <c r="D203" s="41">
        <f t="shared" si="50"/>
        <v>0.015748031496062992</v>
      </c>
      <c r="E203" s="61">
        <f>F203+G203</f>
        <v>843</v>
      </c>
      <c r="F203" s="35">
        <v>728</v>
      </c>
      <c r="G203" s="35">
        <v>115</v>
      </c>
      <c r="H203" s="42">
        <f t="shared" si="51"/>
        <v>0.863582443653618</v>
      </c>
      <c r="I203" s="50">
        <f t="shared" si="52"/>
        <v>2.7698695136417557</v>
      </c>
      <c r="J203" s="36">
        <f t="shared" si="53"/>
        <v>2.82967032967033</v>
      </c>
      <c r="K203" s="36">
        <f t="shared" si="54"/>
        <v>2.391304347826087</v>
      </c>
      <c r="L203" s="55">
        <f t="shared" si="55"/>
        <v>0.012162162162162163</v>
      </c>
      <c r="M203" s="55">
        <f t="shared" si="56"/>
        <v>0.04065040650406504</v>
      </c>
      <c r="O203" s="35">
        <v>2060</v>
      </c>
      <c r="P203" s="35">
        <v>275</v>
      </c>
      <c r="Q203" s="54">
        <v>3</v>
      </c>
      <c r="R203" s="54">
        <v>9</v>
      </c>
      <c r="S203" s="54">
        <v>3</v>
      </c>
      <c r="T203" s="54">
        <v>5</v>
      </c>
    </row>
    <row r="204" spans="1:20" ht="12.75">
      <c r="A204" s="37" t="s">
        <v>27</v>
      </c>
      <c r="B204" s="35">
        <v>411</v>
      </c>
      <c r="C204" s="35">
        <v>2</v>
      </c>
      <c r="D204" s="41">
        <f t="shared" si="50"/>
        <v>0.004866180048661801</v>
      </c>
      <c r="E204" s="61">
        <f>F204+G204</f>
        <v>382</v>
      </c>
      <c r="F204" s="35">
        <v>262</v>
      </c>
      <c r="G204" s="35">
        <v>120</v>
      </c>
      <c r="H204" s="42">
        <f t="shared" si="51"/>
        <v>0.6858638743455497</v>
      </c>
      <c r="I204" s="50">
        <f t="shared" si="52"/>
        <v>2.615183246073298</v>
      </c>
      <c r="J204" s="36">
        <f t="shared" si="53"/>
        <v>2.6793893129770994</v>
      </c>
      <c r="K204" s="36">
        <f t="shared" si="54"/>
        <v>2.475</v>
      </c>
      <c r="L204" s="55">
        <f t="shared" si="55"/>
        <v>0.01858736059479554</v>
      </c>
      <c r="M204" s="55">
        <f t="shared" si="56"/>
        <v>0.09774436090225563</v>
      </c>
      <c r="O204" s="35">
        <v>702</v>
      </c>
      <c r="P204" s="35">
        <v>297</v>
      </c>
      <c r="Q204" s="54">
        <v>2</v>
      </c>
      <c r="R204" s="54">
        <v>5</v>
      </c>
      <c r="S204" s="54">
        <v>0</v>
      </c>
      <c r="T204" s="54">
        <v>13</v>
      </c>
    </row>
    <row r="205" spans="1:20" ht="12.75">
      <c r="A205" s="37" t="s">
        <v>28</v>
      </c>
      <c r="B205" s="35">
        <v>903</v>
      </c>
      <c r="C205" s="35">
        <v>5</v>
      </c>
      <c r="D205" s="41">
        <f t="shared" si="50"/>
        <v>0.005537098560354375</v>
      </c>
      <c r="E205" s="61">
        <f>F205+G205</f>
        <v>867</v>
      </c>
      <c r="F205" s="35">
        <v>742</v>
      </c>
      <c r="G205" s="35">
        <v>125</v>
      </c>
      <c r="H205" s="42">
        <f t="shared" si="51"/>
        <v>0.8558246828143022</v>
      </c>
      <c r="I205" s="50">
        <f t="shared" si="52"/>
        <v>2.5513264129181086</v>
      </c>
      <c r="J205" s="36">
        <f t="shared" si="53"/>
        <v>2.6320754716981134</v>
      </c>
      <c r="K205" s="36">
        <f t="shared" si="54"/>
        <v>2.072</v>
      </c>
      <c r="L205" s="55">
        <f t="shared" si="55"/>
        <v>0.013227513227513227</v>
      </c>
      <c r="M205" s="55">
        <f t="shared" si="56"/>
        <v>0.0234375</v>
      </c>
      <c r="O205" s="35">
        <v>1953</v>
      </c>
      <c r="P205" s="35">
        <v>259</v>
      </c>
      <c r="Q205" s="54">
        <v>4</v>
      </c>
      <c r="R205" s="54">
        <v>10</v>
      </c>
      <c r="S205" s="54">
        <v>0</v>
      </c>
      <c r="T205" s="54">
        <v>3</v>
      </c>
    </row>
    <row r="206" spans="1:20" ht="12.75">
      <c r="A206" s="37" t="s">
        <v>31</v>
      </c>
      <c r="B206" s="35">
        <v>2651</v>
      </c>
      <c r="C206" s="35">
        <v>73</v>
      </c>
      <c r="D206" s="41">
        <f t="shared" si="50"/>
        <v>0.027536778574122973</v>
      </c>
      <c r="E206" s="61">
        <f>F206+G206</f>
        <v>2471</v>
      </c>
      <c r="F206" s="35">
        <v>1949</v>
      </c>
      <c r="G206" s="35">
        <v>522</v>
      </c>
      <c r="H206" s="42">
        <f t="shared" si="51"/>
        <v>0.7887494941319304</v>
      </c>
      <c r="I206" s="50">
        <f t="shared" si="52"/>
        <v>2.6746256576284906</v>
      </c>
      <c r="J206" s="36">
        <f t="shared" si="53"/>
        <v>2.789635710620831</v>
      </c>
      <c r="K206" s="36">
        <f t="shared" si="54"/>
        <v>2.2452107279693485</v>
      </c>
      <c r="L206" s="55">
        <f t="shared" si="55"/>
        <v>0.008607594936708861</v>
      </c>
      <c r="M206" s="55">
        <f t="shared" si="56"/>
        <v>0.06371681415929203</v>
      </c>
      <c r="O206" s="35">
        <v>5437</v>
      </c>
      <c r="P206" s="35">
        <v>1172</v>
      </c>
      <c r="Q206" s="54">
        <v>9</v>
      </c>
      <c r="R206" s="54">
        <v>17</v>
      </c>
      <c r="S206" s="54">
        <v>7</v>
      </c>
      <c r="T206" s="54">
        <v>36</v>
      </c>
    </row>
    <row r="207" spans="1:20" ht="12.75">
      <c r="A207" s="37" t="s">
        <v>34</v>
      </c>
      <c r="B207" s="35">
        <v>665</v>
      </c>
      <c r="C207" s="35">
        <v>0</v>
      </c>
      <c r="D207" s="41">
        <f t="shared" si="50"/>
        <v>0</v>
      </c>
      <c r="E207" s="61">
        <f>F207+G207</f>
        <v>633</v>
      </c>
      <c r="F207" s="35">
        <v>521</v>
      </c>
      <c r="G207" s="35">
        <v>112</v>
      </c>
      <c r="H207" s="42">
        <f t="shared" si="51"/>
        <v>0.8230647709320695</v>
      </c>
      <c r="I207" s="50">
        <f t="shared" si="52"/>
        <v>3.472353870458136</v>
      </c>
      <c r="J207" s="36">
        <f t="shared" si="53"/>
        <v>3.5623800383877158</v>
      </c>
      <c r="K207" s="36">
        <f t="shared" si="54"/>
        <v>3.0535714285714284</v>
      </c>
      <c r="L207" s="55">
        <f t="shared" si="55"/>
        <v>0.01509433962264151</v>
      </c>
      <c r="M207" s="55">
        <f t="shared" si="56"/>
        <v>0.08064516129032258</v>
      </c>
      <c r="O207" s="35">
        <v>1856</v>
      </c>
      <c r="P207" s="35">
        <v>342</v>
      </c>
      <c r="Q207" s="54">
        <v>1</v>
      </c>
      <c r="R207" s="54">
        <v>8</v>
      </c>
      <c r="S207" s="54">
        <v>2</v>
      </c>
      <c r="T207" s="54">
        <v>10</v>
      </c>
    </row>
    <row r="208" spans="1:20" ht="12.75">
      <c r="A208" s="37" t="s">
        <v>35</v>
      </c>
      <c r="B208" s="35">
        <v>378</v>
      </c>
      <c r="C208" s="35">
        <v>0</v>
      </c>
      <c r="D208" s="41">
        <f t="shared" si="50"/>
        <v>0</v>
      </c>
      <c r="E208" s="61">
        <f>F208+G208</f>
        <v>375</v>
      </c>
      <c r="F208" s="35">
        <v>356</v>
      </c>
      <c r="G208" s="35">
        <v>19</v>
      </c>
      <c r="H208" s="42">
        <f t="shared" si="51"/>
        <v>0.9493333333333334</v>
      </c>
      <c r="I208" s="50">
        <f t="shared" si="52"/>
        <v>3.1813333333333333</v>
      </c>
      <c r="J208" s="36">
        <f t="shared" si="53"/>
        <v>3.210674157303371</v>
      </c>
      <c r="K208" s="36">
        <f t="shared" si="54"/>
        <v>2.6315789473684212</v>
      </c>
      <c r="L208" s="55">
        <f t="shared" si="55"/>
        <v>0.002793296089385475</v>
      </c>
      <c r="M208" s="55">
        <f t="shared" si="56"/>
        <v>0</v>
      </c>
      <c r="O208" s="35">
        <v>1143</v>
      </c>
      <c r="P208" s="35">
        <v>50</v>
      </c>
      <c r="Q208" s="54">
        <v>1</v>
      </c>
      <c r="R208" s="54">
        <v>1</v>
      </c>
      <c r="S208" s="54">
        <v>0</v>
      </c>
      <c r="T208" s="54">
        <v>0</v>
      </c>
    </row>
    <row r="209" spans="1:20" ht="12.75">
      <c r="A209" s="37" t="s">
        <v>36</v>
      </c>
      <c r="B209" s="35">
        <v>5807</v>
      </c>
      <c r="C209" s="35">
        <v>17</v>
      </c>
      <c r="D209" s="41">
        <f t="shared" si="50"/>
        <v>0.0029275012915446876</v>
      </c>
      <c r="E209" s="61">
        <f>F209+G209</f>
        <v>5669</v>
      </c>
      <c r="F209" s="35">
        <v>4942</v>
      </c>
      <c r="G209" s="35">
        <v>727</v>
      </c>
      <c r="H209" s="42">
        <f t="shared" si="51"/>
        <v>0.8717586875992238</v>
      </c>
      <c r="I209" s="50">
        <f t="shared" si="52"/>
        <v>2.853766096313283</v>
      </c>
      <c r="J209" s="36">
        <f t="shared" si="53"/>
        <v>2.956090651558074</v>
      </c>
      <c r="K209" s="36">
        <f t="shared" si="54"/>
        <v>2.1581843191196697</v>
      </c>
      <c r="L209" s="55">
        <f t="shared" si="55"/>
        <v>0.009198160367926415</v>
      </c>
      <c r="M209" s="55">
        <f t="shared" si="56"/>
        <v>0.021447721179624665</v>
      </c>
      <c r="O209" s="35">
        <v>14609</v>
      </c>
      <c r="P209" s="35">
        <v>1569</v>
      </c>
      <c r="Q209" s="54">
        <v>13</v>
      </c>
      <c r="R209" s="54">
        <v>46</v>
      </c>
      <c r="S209" s="54">
        <v>3</v>
      </c>
      <c r="T209" s="54">
        <v>16</v>
      </c>
    </row>
    <row r="210" spans="1:20" ht="12.75">
      <c r="A210" s="37" t="s">
        <v>38</v>
      </c>
      <c r="B210" s="35">
        <v>6051</v>
      </c>
      <c r="C210" s="35">
        <v>27</v>
      </c>
      <c r="D210" s="41">
        <f t="shared" si="50"/>
        <v>0.004462072384729797</v>
      </c>
      <c r="E210" s="61">
        <f>F210+G210</f>
        <v>5875</v>
      </c>
      <c r="F210" s="35">
        <v>5141</v>
      </c>
      <c r="G210" s="35">
        <v>734</v>
      </c>
      <c r="H210" s="42">
        <f t="shared" si="51"/>
        <v>0.8750638297872341</v>
      </c>
      <c r="I210" s="50">
        <f t="shared" si="52"/>
        <v>2.7906382978723405</v>
      </c>
      <c r="J210" s="36">
        <f t="shared" si="53"/>
        <v>2.8418595603968098</v>
      </c>
      <c r="K210" s="36">
        <f t="shared" si="54"/>
        <v>2.431880108991826</v>
      </c>
      <c r="L210" s="55">
        <f t="shared" si="55"/>
        <v>0.009785111281657714</v>
      </c>
      <c r="M210" s="55">
        <f t="shared" si="56"/>
        <v>0.027777777777777776</v>
      </c>
      <c r="O210" s="35">
        <v>14610</v>
      </c>
      <c r="P210" s="35">
        <v>1785</v>
      </c>
      <c r="Q210" s="54">
        <v>20</v>
      </c>
      <c r="R210" s="54">
        <v>51</v>
      </c>
      <c r="S210" s="54">
        <v>1</v>
      </c>
      <c r="T210" s="54">
        <v>21</v>
      </c>
    </row>
    <row r="211" spans="1:20" ht="12.75">
      <c r="A211" s="37" t="s">
        <v>45</v>
      </c>
      <c r="B211" s="35">
        <v>663</v>
      </c>
      <c r="C211" s="35">
        <v>13</v>
      </c>
      <c r="D211" s="41">
        <f t="shared" si="50"/>
        <v>0.0196078431372549</v>
      </c>
      <c r="E211" s="61">
        <f>F211+G211</f>
        <v>612</v>
      </c>
      <c r="F211" s="35">
        <v>574</v>
      </c>
      <c r="G211" s="35">
        <v>38</v>
      </c>
      <c r="H211" s="42">
        <f t="shared" si="51"/>
        <v>0.9379084967320261</v>
      </c>
      <c r="I211" s="50">
        <f t="shared" si="52"/>
        <v>3.2483660130718954</v>
      </c>
      <c r="J211" s="36">
        <f t="shared" si="53"/>
        <v>3.270034843205575</v>
      </c>
      <c r="K211" s="36">
        <f t="shared" si="54"/>
        <v>2.9210526315789473</v>
      </c>
      <c r="L211" s="55">
        <f t="shared" si="55"/>
        <v>0.018425460636515914</v>
      </c>
      <c r="M211" s="55">
        <f t="shared" si="56"/>
        <v>0.05</v>
      </c>
      <c r="O211" s="35">
        <v>1877</v>
      </c>
      <c r="P211" s="35">
        <v>111</v>
      </c>
      <c r="Q211" s="54">
        <v>12</v>
      </c>
      <c r="R211" s="54">
        <v>11</v>
      </c>
      <c r="S211" s="54">
        <v>0</v>
      </c>
      <c r="T211" s="54">
        <v>2</v>
      </c>
    </row>
    <row r="212" spans="1:20" ht="12.75">
      <c r="A212" s="37" t="s">
        <v>47</v>
      </c>
      <c r="B212" s="35">
        <v>1932</v>
      </c>
      <c r="C212" s="35">
        <v>4</v>
      </c>
      <c r="D212" s="41">
        <f t="shared" si="50"/>
        <v>0.002070393374741201</v>
      </c>
      <c r="E212" s="61">
        <f>F212+G212</f>
        <v>1863</v>
      </c>
      <c r="F212" s="35">
        <v>1335</v>
      </c>
      <c r="G212" s="35">
        <v>528</v>
      </c>
      <c r="H212" s="42">
        <f t="shared" si="51"/>
        <v>0.71658615136876</v>
      </c>
      <c r="I212" s="50">
        <f t="shared" si="52"/>
        <v>2.6731078904991947</v>
      </c>
      <c r="J212" s="36">
        <f t="shared" si="53"/>
        <v>2.903370786516854</v>
      </c>
      <c r="K212" s="36">
        <f t="shared" si="54"/>
        <v>2.090909090909091</v>
      </c>
      <c r="L212" s="55">
        <f t="shared" si="55"/>
        <v>0.011782032400589101</v>
      </c>
      <c r="M212" s="55">
        <f t="shared" si="56"/>
        <v>0.048561151079136694</v>
      </c>
      <c r="O212" s="35">
        <v>3876</v>
      </c>
      <c r="P212" s="35">
        <v>1104</v>
      </c>
      <c r="Q212" s="54">
        <v>7</v>
      </c>
      <c r="R212" s="54">
        <v>16</v>
      </c>
      <c r="S212" s="54">
        <v>1</v>
      </c>
      <c r="T212" s="54">
        <v>27</v>
      </c>
    </row>
    <row r="213" spans="1:20" ht="12.75">
      <c r="A213" s="37" t="s">
        <v>48</v>
      </c>
      <c r="B213" s="35">
        <v>2375</v>
      </c>
      <c r="C213" s="35">
        <v>13</v>
      </c>
      <c r="D213" s="41">
        <f t="shared" si="50"/>
        <v>0.0054736842105263155</v>
      </c>
      <c r="E213" s="61">
        <f>F213+G213</f>
        <v>2242</v>
      </c>
      <c r="F213" s="35">
        <v>1516</v>
      </c>
      <c r="G213" s="35">
        <v>726</v>
      </c>
      <c r="H213" s="42">
        <f t="shared" si="51"/>
        <v>0.6761819803746655</v>
      </c>
      <c r="I213" s="50">
        <f t="shared" si="52"/>
        <v>2.93978590544157</v>
      </c>
      <c r="J213" s="36">
        <f t="shared" si="53"/>
        <v>3.138522427440633</v>
      </c>
      <c r="K213" s="36">
        <f t="shared" si="54"/>
        <v>2.524793388429752</v>
      </c>
      <c r="L213" s="55">
        <f t="shared" si="55"/>
        <v>0.018625561978163133</v>
      </c>
      <c r="M213" s="55">
        <f t="shared" si="56"/>
        <v>0.059202059202059204</v>
      </c>
      <c r="O213" s="35">
        <v>4758</v>
      </c>
      <c r="P213" s="35">
        <v>1833</v>
      </c>
      <c r="Q213" s="54">
        <v>12</v>
      </c>
      <c r="R213" s="54">
        <v>29</v>
      </c>
      <c r="S213" s="54">
        <v>5</v>
      </c>
      <c r="T213" s="54">
        <v>46</v>
      </c>
    </row>
    <row r="214" spans="1:20" ht="12.75">
      <c r="A214" s="37" t="s">
        <v>53</v>
      </c>
      <c r="B214" s="35">
        <v>232</v>
      </c>
      <c r="C214" s="35">
        <v>50</v>
      </c>
      <c r="D214" s="41">
        <f t="shared" si="50"/>
        <v>0.21551724137931033</v>
      </c>
      <c r="E214" s="61">
        <f>F214+G214</f>
        <v>168</v>
      </c>
      <c r="F214" s="35">
        <v>143</v>
      </c>
      <c r="G214" s="35">
        <v>25</v>
      </c>
      <c r="H214" s="42">
        <f t="shared" si="51"/>
        <v>0.8511904761904762</v>
      </c>
      <c r="I214" s="50">
        <f t="shared" si="52"/>
        <v>2.4404761904761907</v>
      </c>
      <c r="J214" s="36">
        <f t="shared" si="53"/>
        <v>2.4615384615384617</v>
      </c>
      <c r="K214" s="36">
        <f t="shared" si="54"/>
        <v>2.32</v>
      </c>
      <c r="L214" s="55">
        <f t="shared" si="55"/>
        <v>0.03333333333333333</v>
      </c>
      <c r="M214" s="55">
        <f t="shared" si="56"/>
        <v>0</v>
      </c>
      <c r="O214" s="35">
        <v>352</v>
      </c>
      <c r="P214" s="35">
        <v>58</v>
      </c>
      <c r="Q214" s="54">
        <v>2</v>
      </c>
      <c r="R214" s="54">
        <v>5</v>
      </c>
      <c r="S214" s="54">
        <v>1</v>
      </c>
      <c r="T214" s="54">
        <v>0</v>
      </c>
    </row>
    <row r="215" spans="1:20" ht="12.75">
      <c r="A215" s="37" t="s">
        <v>58</v>
      </c>
      <c r="B215" s="35">
        <v>148</v>
      </c>
      <c r="C215" s="35">
        <v>19</v>
      </c>
      <c r="D215" s="41">
        <f t="shared" si="50"/>
        <v>0.12837837837837837</v>
      </c>
      <c r="E215" s="61">
        <f>F215+G215</f>
        <v>104</v>
      </c>
      <c r="F215" s="35">
        <v>86</v>
      </c>
      <c r="G215" s="35">
        <v>18</v>
      </c>
      <c r="H215" s="42">
        <f t="shared" si="51"/>
        <v>0.8269230769230769</v>
      </c>
      <c r="I215" s="50">
        <f t="shared" si="52"/>
        <v>2.75</v>
      </c>
      <c r="J215" s="36">
        <f t="shared" si="53"/>
        <v>2.883720930232558</v>
      </c>
      <c r="K215" s="36">
        <f t="shared" si="54"/>
        <v>2.111111111111111</v>
      </c>
      <c r="L215" s="55">
        <f t="shared" si="55"/>
        <v>0.08080808080808081</v>
      </c>
      <c r="M215" s="55">
        <f t="shared" si="56"/>
        <v>0.05263157894736842</v>
      </c>
      <c r="O215" s="35">
        <v>248</v>
      </c>
      <c r="P215" s="35">
        <v>38</v>
      </c>
      <c r="Q215" s="54">
        <v>5</v>
      </c>
      <c r="R215" s="54">
        <v>8</v>
      </c>
      <c r="S215" s="54">
        <v>0</v>
      </c>
      <c r="T215" s="54">
        <v>1</v>
      </c>
    </row>
    <row r="216" spans="1:20" ht="12.75">
      <c r="A216" s="37" t="s">
        <v>63</v>
      </c>
      <c r="B216" s="35">
        <v>972</v>
      </c>
      <c r="C216" s="35">
        <v>62</v>
      </c>
      <c r="D216" s="41">
        <f t="shared" si="50"/>
        <v>0.06378600823045268</v>
      </c>
      <c r="E216" s="61">
        <f>F216+G216</f>
        <v>849</v>
      </c>
      <c r="F216" s="35">
        <v>589</v>
      </c>
      <c r="G216" s="35">
        <v>260</v>
      </c>
      <c r="H216" s="42">
        <f t="shared" si="51"/>
        <v>0.6937573616018846</v>
      </c>
      <c r="I216" s="50">
        <f t="shared" si="52"/>
        <v>2.4134275618374557</v>
      </c>
      <c r="J216" s="36">
        <f t="shared" si="53"/>
        <v>2.6230899830220715</v>
      </c>
      <c r="K216" s="36">
        <f t="shared" si="54"/>
        <v>1.9384615384615385</v>
      </c>
      <c r="L216" s="55">
        <f t="shared" si="55"/>
        <v>0.008278145695364239</v>
      </c>
      <c r="M216" s="55">
        <f t="shared" si="56"/>
        <v>0.06643356643356643</v>
      </c>
      <c r="O216" s="35">
        <v>1545</v>
      </c>
      <c r="P216" s="35">
        <v>504</v>
      </c>
      <c r="Q216" s="54">
        <v>10</v>
      </c>
      <c r="R216" s="54">
        <v>5</v>
      </c>
      <c r="S216" s="54">
        <v>7</v>
      </c>
      <c r="T216" s="54">
        <v>19</v>
      </c>
    </row>
    <row r="217" spans="1:20" ht="12.75">
      <c r="A217" s="37" t="s">
        <v>65</v>
      </c>
      <c r="B217" s="35">
        <v>1341</v>
      </c>
      <c r="C217" s="35">
        <v>8</v>
      </c>
      <c r="D217" s="41">
        <f t="shared" si="50"/>
        <v>0.005965697240865026</v>
      </c>
      <c r="E217" s="61">
        <f>F217+G217</f>
        <v>1212</v>
      </c>
      <c r="F217" s="35">
        <v>725</v>
      </c>
      <c r="G217" s="35">
        <v>487</v>
      </c>
      <c r="H217" s="42">
        <f t="shared" si="51"/>
        <v>0.5981848184818482</v>
      </c>
      <c r="I217" s="50">
        <f t="shared" si="52"/>
        <v>2.0775577557755778</v>
      </c>
      <c r="J217" s="36">
        <f t="shared" si="53"/>
        <v>1.9710344827586206</v>
      </c>
      <c r="K217" s="36">
        <f t="shared" si="54"/>
        <v>2.2361396303901437</v>
      </c>
      <c r="L217" s="55">
        <f t="shared" si="55"/>
        <v>0.00411522633744856</v>
      </c>
      <c r="M217" s="55">
        <f t="shared" si="56"/>
        <v>0.1558219178082192</v>
      </c>
      <c r="O217" s="35">
        <v>1429</v>
      </c>
      <c r="P217" s="35">
        <v>1089</v>
      </c>
      <c r="Q217" s="54">
        <v>1</v>
      </c>
      <c r="R217" s="54">
        <v>3</v>
      </c>
      <c r="S217" s="54">
        <v>6</v>
      </c>
      <c r="T217" s="54">
        <v>91</v>
      </c>
    </row>
    <row r="218" spans="1:20" ht="12.75">
      <c r="A218" s="37" t="s">
        <v>68</v>
      </c>
      <c r="B218" s="35">
        <v>2301</v>
      </c>
      <c r="C218" s="35">
        <v>13</v>
      </c>
      <c r="D218" s="41">
        <f t="shared" si="50"/>
        <v>0.005649717514124294</v>
      </c>
      <c r="E218" s="61">
        <f>F218+G218</f>
        <v>2252</v>
      </c>
      <c r="F218" s="35">
        <v>2212</v>
      </c>
      <c r="G218" s="35">
        <v>40</v>
      </c>
      <c r="H218" s="42">
        <f t="shared" si="51"/>
        <v>0.9822380106571936</v>
      </c>
      <c r="I218" s="50">
        <f t="shared" si="52"/>
        <v>3.085701598579041</v>
      </c>
      <c r="J218" s="36">
        <f t="shared" si="53"/>
        <v>3.090415913200723</v>
      </c>
      <c r="K218" s="36">
        <f t="shared" si="54"/>
        <v>2.825</v>
      </c>
      <c r="L218" s="55">
        <f t="shared" si="55"/>
        <v>0.005364327223960662</v>
      </c>
      <c r="M218" s="55">
        <f t="shared" si="56"/>
        <v>0</v>
      </c>
      <c r="O218" s="35">
        <v>6836</v>
      </c>
      <c r="P218" s="35">
        <v>113</v>
      </c>
      <c r="Q218" s="54">
        <v>13</v>
      </c>
      <c r="R218" s="54">
        <v>12</v>
      </c>
      <c r="S218" s="54">
        <v>0</v>
      </c>
      <c r="T218" s="54">
        <v>0</v>
      </c>
    </row>
    <row r="219" spans="1:20" ht="12.75">
      <c r="A219" s="37" t="s">
        <v>71</v>
      </c>
      <c r="B219" s="35">
        <v>6796</v>
      </c>
      <c r="C219" s="35">
        <v>21</v>
      </c>
      <c r="D219" s="41">
        <f t="shared" si="50"/>
        <v>0.0030900529723366685</v>
      </c>
      <c r="E219" s="61">
        <f>F219+G219</f>
        <v>6599</v>
      </c>
      <c r="F219" s="35">
        <v>5618</v>
      </c>
      <c r="G219" s="35">
        <v>981</v>
      </c>
      <c r="H219" s="42">
        <f t="shared" si="51"/>
        <v>0.8513411122897409</v>
      </c>
      <c r="I219" s="50">
        <f t="shared" si="52"/>
        <v>2.8605849371116836</v>
      </c>
      <c r="J219" s="36">
        <f t="shared" si="53"/>
        <v>2.982378070487718</v>
      </c>
      <c r="K219" s="36">
        <f t="shared" si="54"/>
        <v>2.163098878695209</v>
      </c>
      <c r="L219" s="55">
        <f t="shared" si="55"/>
        <v>0.008626760563380282</v>
      </c>
      <c r="M219" s="55">
        <f t="shared" si="56"/>
        <v>0.03519061583577713</v>
      </c>
      <c r="O219" s="35">
        <v>16755</v>
      </c>
      <c r="P219" s="35">
        <v>2122</v>
      </c>
      <c r="Q219" s="54">
        <v>13</v>
      </c>
      <c r="R219" s="54">
        <v>49</v>
      </c>
      <c r="S219" s="54">
        <v>6</v>
      </c>
      <c r="T219" s="54">
        <v>36</v>
      </c>
    </row>
    <row r="220" spans="1:20" ht="12.75">
      <c r="A220" s="37" t="s">
        <v>72</v>
      </c>
      <c r="B220" s="35">
        <v>12863</v>
      </c>
      <c r="C220" s="35">
        <v>54</v>
      </c>
      <c r="D220" s="41">
        <f t="shared" si="50"/>
        <v>0.004198087537899402</v>
      </c>
      <c r="E220" s="61">
        <f>F220+G220</f>
        <v>12410</v>
      </c>
      <c r="F220" s="35">
        <v>10710</v>
      </c>
      <c r="G220" s="35">
        <v>1700</v>
      </c>
      <c r="H220" s="42">
        <f t="shared" si="51"/>
        <v>0.863013698630137</v>
      </c>
      <c r="I220" s="50">
        <f t="shared" si="52"/>
        <v>2.9102336825141015</v>
      </c>
      <c r="J220" s="36">
        <f t="shared" si="53"/>
        <v>2.9835667600373483</v>
      </c>
      <c r="K220" s="36">
        <f t="shared" si="54"/>
        <v>2.448235294117647</v>
      </c>
      <c r="L220" s="55">
        <f t="shared" si="55"/>
        <v>0.013512271348469529</v>
      </c>
      <c r="M220" s="55">
        <f t="shared" si="56"/>
        <v>0.02569960022844089</v>
      </c>
      <c r="O220" s="35">
        <v>31954</v>
      </c>
      <c r="P220" s="35">
        <v>4162</v>
      </c>
      <c r="Q220" s="54">
        <v>22</v>
      </c>
      <c r="R220" s="54">
        <v>147</v>
      </c>
      <c r="S220" s="54">
        <v>6</v>
      </c>
      <c r="T220" s="54">
        <v>45</v>
      </c>
    </row>
    <row r="221" spans="1:20" ht="12.75">
      <c r="A221" s="37" t="s">
        <v>75</v>
      </c>
      <c r="B221" s="35">
        <v>966</v>
      </c>
      <c r="C221" s="35">
        <v>3</v>
      </c>
      <c r="D221" s="41">
        <f t="shared" si="50"/>
        <v>0.003105590062111801</v>
      </c>
      <c r="E221" s="61">
        <f>F221+G221</f>
        <v>943</v>
      </c>
      <c r="F221" s="35">
        <v>885</v>
      </c>
      <c r="G221" s="35">
        <v>58</v>
      </c>
      <c r="H221" s="42">
        <f t="shared" si="51"/>
        <v>0.9384941675503712</v>
      </c>
      <c r="I221" s="50">
        <f t="shared" si="52"/>
        <v>2.852598091198303</v>
      </c>
      <c r="J221" s="36">
        <f t="shared" si="53"/>
        <v>2.862146892655367</v>
      </c>
      <c r="K221" s="36">
        <f t="shared" si="54"/>
        <v>2.706896551724138</v>
      </c>
      <c r="L221" s="55">
        <f t="shared" si="55"/>
        <v>0.012263099219620958</v>
      </c>
      <c r="M221" s="55">
        <f t="shared" si="56"/>
        <v>0.01694915254237288</v>
      </c>
      <c r="O221" s="35">
        <v>2533</v>
      </c>
      <c r="P221" s="35">
        <v>157</v>
      </c>
      <c r="Q221" s="54">
        <v>1</v>
      </c>
      <c r="R221" s="54">
        <v>11</v>
      </c>
      <c r="S221" s="54">
        <v>0</v>
      </c>
      <c r="T221" s="54">
        <v>1</v>
      </c>
    </row>
    <row r="222" spans="1:20" ht="12.75">
      <c r="A222" s="37" t="s">
        <v>78</v>
      </c>
      <c r="B222" s="35">
        <v>3997</v>
      </c>
      <c r="C222" s="35">
        <v>22</v>
      </c>
      <c r="D222" s="41">
        <f t="shared" si="50"/>
        <v>0.0055041280960720545</v>
      </c>
      <c r="E222" s="61">
        <f>F222+G222</f>
        <v>3825</v>
      </c>
      <c r="F222" s="35">
        <v>2793</v>
      </c>
      <c r="G222" s="35">
        <v>1032</v>
      </c>
      <c r="H222" s="42">
        <f t="shared" si="51"/>
        <v>0.7301960784313726</v>
      </c>
      <c r="I222" s="50">
        <f t="shared" si="52"/>
        <v>2.540653594771242</v>
      </c>
      <c r="J222" s="36">
        <f t="shared" si="53"/>
        <v>2.6996061582527746</v>
      </c>
      <c r="K222" s="36">
        <f t="shared" si="54"/>
        <v>2.11046511627907</v>
      </c>
      <c r="L222" s="55">
        <f t="shared" si="55"/>
        <v>0.009219858156028368</v>
      </c>
      <c r="M222" s="55">
        <f t="shared" si="56"/>
        <v>0.0683453237410072</v>
      </c>
      <c r="O222" s="35">
        <v>7540</v>
      </c>
      <c r="P222" s="35">
        <v>2178</v>
      </c>
      <c r="Q222" s="54">
        <v>1</v>
      </c>
      <c r="R222" s="54">
        <v>26</v>
      </c>
      <c r="S222" s="54">
        <v>4</v>
      </c>
      <c r="T222" s="54">
        <v>76</v>
      </c>
    </row>
    <row r="223" spans="1:20" ht="12.75">
      <c r="A223" s="37" t="s">
        <v>80</v>
      </c>
      <c r="B223" s="35">
        <v>864</v>
      </c>
      <c r="C223" s="35">
        <v>4</v>
      </c>
      <c r="D223" s="41">
        <f t="shared" si="50"/>
        <v>0.004629629629629629</v>
      </c>
      <c r="E223" s="61">
        <f>F223+G223</f>
        <v>842</v>
      </c>
      <c r="F223" s="35">
        <v>822</v>
      </c>
      <c r="G223" s="35">
        <v>20</v>
      </c>
      <c r="H223" s="42">
        <f t="shared" si="51"/>
        <v>0.9762470308788599</v>
      </c>
      <c r="I223" s="50">
        <f t="shared" si="52"/>
        <v>3.03562945368171</v>
      </c>
      <c r="J223" s="36">
        <f t="shared" si="53"/>
        <v>3.042579075425791</v>
      </c>
      <c r="K223" s="36">
        <f t="shared" si="54"/>
        <v>2.75</v>
      </c>
      <c r="L223" s="55">
        <f t="shared" si="55"/>
        <v>0.009592326139088728</v>
      </c>
      <c r="M223" s="55">
        <f t="shared" si="56"/>
        <v>0.047619047619047616</v>
      </c>
      <c r="O223" s="35">
        <v>2501</v>
      </c>
      <c r="P223" s="35">
        <v>55</v>
      </c>
      <c r="Q223" s="54">
        <v>4</v>
      </c>
      <c r="R223" s="54">
        <v>8</v>
      </c>
      <c r="S223" s="54">
        <v>0</v>
      </c>
      <c r="T223" s="54">
        <v>1</v>
      </c>
    </row>
    <row r="224" spans="1:20" ht="12.75">
      <c r="A224" s="37" t="s">
        <v>83</v>
      </c>
      <c r="B224" s="35">
        <v>10279</v>
      </c>
      <c r="C224" s="35">
        <v>21</v>
      </c>
      <c r="D224" s="41">
        <f t="shared" si="50"/>
        <v>0.0020430002918571844</v>
      </c>
      <c r="E224" s="61">
        <f>F224+G224</f>
        <v>9847</v>
      </c>
      <c r="F224" s="35">
        <v>7125</v>
      </c>
      <c r="G224" s="35">
        <v>2722</v>
      </c>
      <c r="H224" s="42">
        <f t="shared" si="51"/>
        <v>0.7235706306489286</v>
      </c>
      <c r="I224" s="50">
        <f t="shared" si="52"/>
        <v>3.3683355336650758</v>
      </c>
      <c r="J224" s="36">
        <f t="shared" si="53"/>
        <v>3.6209122807017544</v>
      </c>
      <c r="K224" s="36">
        <f t="shared" si="54"/>
        <v>2.707200587803086</v>
      </c>
      <c r="L224" s="55">
        <f t="shared" si="55"/>
        <v>0.01855160093445101</v>
      </c>
      <c r="M224" s="55">
        <f t="shared" si="56"/>
        <v>0.03772919605077574</v>
      </c>
      <c r="O224" s="35">
        <v>25799</v>
      </c>
      <c r="P224" s="35">
        <v>7369</v>
      </c>
      <c r="Q224" s="54">
        <v>17</v>
      </c>
      <c r="R224" s="54">
        <v>135</v>
      </c>
      <c r="S224" s="54">
        <v>7</v>
      </c>
      <c r="T224" s="54">
        <v>107</v>
      </c>
    </row>
    <row r="225" spans="1:20" ht="12.75">
      <c r="A225" s="37" t="s">
        <v>85</v>
      </c>
      <c r="B225" s="35">
        <v>3482</v>
      </c>
      <c r="C225" s="35">
        <v>20</v>
      </c>
      <c r="D225" s="41">
        <f t="shared" si="50"/>
        <v>0.005743825387708214</v>
      </c>
      <c r="E225" s="61">
        <f>F225+G225</f>
        <v>3326</v>
      </c>
      <c r="F225" s="35">
        <v>2169</v>
      </c>
      <c r="G225" s="35">
        <v>1157</v>
      </c>
      <c r="H225" s="42">
        <f t="shared" si="51"/>
        <v>0.6521346963319302</v>
      </c>
      <c r="I225" s="50">
        <f t="shared" si="52"/>
        <v>2.41250751653638</v>
      </c>
      <c r="J225" s="36">
        <f t="shared" si="53"/>
        <v>2.5555555555555554</v>
      </c>
      <c r="K225" s="36">
        <f t="shared" si="54"/>
        <v>2.1443388072601555</v>
      </c>
      <c r="L225" s="55">
        <f t="shared" si="55"/>
        <v>0.015370705244122965</v>
      </c>
      <c r="M225" s="55">
        <f t="shared" si="56"/>
        <v>0.04372937293729373</v>
      </c>
      <c r="O225" s="35">
        <v>5543</v>
      </c>
      <c r="P225" s="35">
        <v>2481</v>
      </c>
      <c r="Q225" s="54">
        <v>9</v>
      </c>
      <c r="R225" s="54">
        <v>34</v>
      </c>
      <c r="S225" s="54">
        <v>2</v>
      </c>
      <c r="T225" s="54">
        <v>53</v>
      </c>
    </row>
    <row r="226" spans="1:20" ht="12.75">
      <c r="A226" s="37" t="s">
        <v>90</v>
      </c>
      <c r="B226" s="35">
        <v>5909</v>
      </c>
      <c r="C226" s="35">
        <v>27</v>
      </c>
      <c r="D226" s="41">
        <f t="shared" si="50"/>
        <v>0.0045693010661702485</v>
      </c>
      <c r="E226" s="61">
        <f>F226+G226</f>
        <v>5680</v>
      </c>
      <c r="F226" s="35">
        <v>4583</v>
      </c>
      <c r="G226" s="35">
        <v>1097</v>
      </c>
      <c r="H226" s="42">
        <f t="shared" si="51"/>
        <v>0.8068661971830986</v>
      </c>
      <c r="I226" s="50">
        <f t="shared" si="52"/>
        <v>2.7883802816901406</v>
      </c>
      <c r="J226" s="36">
        <f t="shared" si="53"/>
        <v>2.9576696487017236</v>
      </c>
      <c r="K226" s="36">
        <f t="shared" si="54"/>
        <v>2.081130355515041</v>
      </c>
      <c r="L226" s="55">
        <f t="shared" si="55"/>
        <v>0.009484802759215347</v>
      </c>
      <c r="M226" s="55">
        <f t="shared" si="56"/>
        <v>0.06047700170357751</v>
      </c>
      <c r="O226" s="35">
        <v>13555</v>
      </c>
      <c r="P226" s="35">
        <v>2283</v>
      </c>
      <c r="Q226" s="54">
        <v>12</v>
      </c>
      <c r="R226" s="54">
        <v>44</v>
      </c>
      <c r="S226" s="54">
        <v>6</v>
      </c>
      <c r="T226" s="54">
        <v>71</v>
      </c>
    </row>
    <row r="227" spans="1:20" ht="12.75">
      <c r="A227" s="37" t="s">
        <v>91</v>
      </c>
      <c r="B227" s="35">
        <v>1523</v>
      </c>
      <c r="C227" s="35">
        <v>5</v>
      </c>
      <c r="D227" s="41">
        <f t="shared" si="50"/>
        <v>0.003282994090610637</v>
      </c>
      <c r="E227" s="61">
        <f>F227+G227</f>
        <v>1473</v>
      </c>
      <c r="F227" s="35">
        <v>1373</v>
      </c>
      <c r="G227" s="35">
        <v>100</v>
      </c>
      <c r="H227" s="42">
        <f t="shared" si="51"/>
        <v>0.9321113374066531</v>
      </c>
      <c r="I227" s="50">
        <f t="shared" si="52"/>
        <v>3.151391717583164</v>
      </c>
      <c r="J227" s="36">
        <f t="shared" si="53"/>
        <v>3.1813546977421705</v>
      </c>
      <c r="K227" s="36">
        <f t="shared" si="54"/>
        <v>2.74</v>
      </c>
      <c r="L227" s="55">
        <f t="shared" si="55"/>
        <v>0.007874015748031496</v>
      </c>
      <c r="M227" s="55">
        <f t="shared" si="56"/>
        <v>0.05660377358490566</v>
      </c>
      <c r="O227" s="35">
        <v>4368</v>
      </c>
      <c r="P227" s="35">
        <v>274</v>
      </c>
      <c r="Q227" s="54">
        <v>13</v>
      </c>
      <c r="R227" s="54">
        <v>11</v>
      </c>
      <c r="S227" s="54">
        <v>0</v>
      </c>
      <c r="T227" s="54">
        <v>6</v>
      </c>
    </row>
    <row r="228" spans="1:20" ht="12.75">
      <c r="A228" s="37" t="s">
        <v>93</v>
      </c>
      <c r="B228" s="35">
        <v>10313</v>
      </c>
      <c r="C228" s="35">
        <v>43</v>
      </c>
      <c r="D228" s="41">
        <f t="shared" si="50"/>
        <v>0.0041694948123727335</v>
      </c>
      <c r="E228" s="61">
        <f>F228+G228</f>
        <v>9941</v>
      </c>
      <c r="F228" s="35">
        <v>8055</v>
      </c>
      <c r="G228" s="35">
        <v>1886</v>
      </c>
      <c r="H228" s="42">
        <f t="shared" si="51"/>
        <v>0.8102806558696308</v>
      </c>
      <c r="I228" s="50">
        <f t="shared" si="52"/>
        <v>2.921939442712001</v>
      </c>
      <c r="J228" s="36">
        <f t="shared" si="53"/>
        <v>3.0692737430167596</v>
      </c>
      <c r="K228" s="36">
        <f t="shared" si="54"/>
        <v>2.292682926829268</v>
      </c>
      <c r="L228" s="55">
        <f t="shared" si="55"/>
        <v>0.009186673199412052</v>
      </c>
      <c r="M228" s="55">
        <f t="shared" si="56"/>
        <v>0.045408678102926335</v>
      </c>
      <c r="O228" s="35">
        <v>24723</v>
      </c>
      <c r="P228" s="35">
        <v>4324</v>
      </c>
      <c r="Q228" s="54">
        <v>34</v>
      </c>
      <c r="R228" s="54">
        <v>75</v>
      </c>
      <c r="S228" s="54">
        <v>6</v>
      </c>
      <c r="T228" s="54">
        <v>90</v>
      </c>
    </row>
    <row r="229" spans="1:20" ht="12.75">
      <c r="A229" s="37" t="s">
        <v>94</v>
      </c>
      <c r="B229" s="35">
        <v>13865</v>
      </c>
      <c r="C229" s="35">
        <v>52</v>
      </c>
      <c r="D229" s="41">
        <f t="shared" si="50"/>
        <v>0.0037504507753335736</v>
      </c>
      <c r="E229" s="61">
        <f>F229+G229</f>
        <v>13279</v>
      </c>
      <c r="F229" s="35">
        <v>8886</v>
      </c>
      <c r="G229" s="35">
        <v>4393</v>
      </c>
      <c r="H229" s="42">
        <f t="shared" si="51"/>
        <v>0.6691768958505911</v>
      </c>
      <c r="I229" s="50">
        <f t="shared" si="52"/>
        <v>3.1844265381429326</v>
      </c>
      <c r="J229" s="36">
        <f t="shared" si="53"/>
        <v>3.1743191537249604</v>
      </c>
      <c r="K229" s="36">
        <f t="shared" si="54"/>
        <v>3.2048713862963805</v>
      </c>
      <c r="L229" s="55">
        <f t="shared" si="55"/>
        <v>0.02140739927544187</v>
      </c>
      <c r="M229" s="55">
        <f t="shared" si="56"/>
        <v>0.029081295439524125</v>
      </c>
      <c r="O229" s="35">
        <v>28207</v>
      </c>
      <c r="P229" s="35">
        <v>14079</v>
      </c>
      <c r="Q229" s="54">
        <v>28</v>
      </c>
      <c r="R229" s="54">
        <v>195</v>
      </c>
      <c r="S229" s="54">
        <v>14</v>
      </c>
      <c r="T229" s="54">
        <v>132</v>
      </c>
    </row>
    <row r="230" spans="1:20" ht="12.75">
      <c r="A230" s="37" t="s">
        <v>95</v>
      </c>
      <c r="B230" s="35">
        <v>2603</v>
      </c>
      <c r="C230" s="35">
        <v>5</v>
      </c>
      <c r="D230" s="41">
        <f t="shared" si="50"/>
        <v>0.001920860545524395</v>
      </c>
      <c r="E230" s="61">
        <f>F230+G230</f>
        <v>2533</v>
      </c>
      <c r="F230" s="35">
        <v>2073</v>
      </c>
      <c r="G230" s="35">
        <v>460</v>
      </c>
      <c r="H230" s="42">
        <f t="shared" si="51"/>
        <v>0.8183971575207264</v>
      </c>
      <c r="I230" s="50">
        <f t="shared" si="52"/>
        <v>3.0793525463876827</v>
      </c>
      <c r="J230" s="36">
        <f t="shared" si="53"/>
        <v>3.183791606367583</v>
      </c>
      <c r="K230" s="36">
        <f t="shared" si="54"/>
        <v>2.608695652173913</v>
      </c>
      <c r="L230" s="55">
        <f t="shared" si="55"/>
        <v>0.009043312708234174</v>
      </c>
      <c r="M230" s="55">
        <f t="shared" si="56"/>
        <v>0.019148936170212766</v>
      </c>
      <c r="O230" s="35">
        <v>6600</v>
      </c>
      <c r="P230" s="35">
        <v>1200</v>
      </c>
      <c r="Q230" s="54">
        <v>9</v>
      </c>
      <c r="R230" s="54">
        <v>19</v>
      </c>
      <c r="S230" s="54">
        <v>1</v>
      </c>
      <c r="T230" s="54">
        <v>9</v>
      </c>
    </row>
    <row r="231" spans="1:20" ht="12.75">
      <c r="A231" s="37" t="s">
        <v>96</v>
      </c>
      <c r="B231" s="35">
        <v>1429</v>
      </c>
      <c r="C231" s="35">
        <v>7</v>
      </c>
      <c r="D231" s="41">
        <f aca="true" t="shared" si="57" ref="D231:D262">C231/B231</f>
        <v>0.00489853044086774</v>
      </c>
      <c r="E231" s="61">
        <f>F231+G231</f>
        <v>1384</v>
      </c>
      <c r="F231" s="35">
        <v>1194</v>
      </c>
      <c r="G231" s="35">
        <v>190</v>
      </c>
      <c r="H231" s="42">
        <f aca="true" t="shared" si="58" ref="H231:H262">+F231/(F231+G231)</f>
        <v>0.8627167630057804</v>
      </c>
      <c r="I231" s="50">
        <f aca="true" t="shared" si="59" ref="I231:I262">(O231+P231)/E231</f>
        <v>2.9046242774566475</v>
      </c>
      <c r="J231" s="36">
        <f aca="true" t="shared" si="60" ref="J231:J262">O231/F231</f>
        <v>2.9656616415410384</v>
      </c>
      <c r="K231" s="36">
        <f aca="true" t="shared" si="61" ref="K231:K262">P231/G231</f>
        <v>2.5210526315789474</v>
      </c>
      <c r="L231" s="55">
        <f aca="true" t="shared" si="62" ref="L231:L262">(R231)/(Q231+R231+F231)</f>
        <v>0.006622516556291391</v>
      </c>
      <c r="M231" s="55">
        <f aca="true" t="shared" si="63" ref="M231:M262">T231/(S231+T231+G231)</f>
        <v>0.0594059405940594</v>
      </c>
      <c r="O231" s="35">
        <v>3541</v>
      </c>
      <c r="P231" s="35">
        <v>479</v>
      </c>
      <c r="Q231" s="54">
        <v>6</v>
      </c>
      <c r="R231" s="54">
        <v>8</v>
      </c>
      <c r="S231" s="54">
        <v>0</v>
      </c>
      <c r="T231" s="54">
        <v>12</v>
      </c>
    </row>
    <row r="232" spans="1:20" ht="12.75">
      <c r="A232" s="37" t="s">
        <v>97</v>
      </c>
      <c r="B232" s="35">
        <v>7647</v>
      </c>
      <c r="C232" s="35">
        <v>97</v>
      </c>
      <c r="D232" s="41">
        <f t="shared" si="57"/>
        <v>0.012684712959330456</v>
      </c>
      <c r="E232" s="61">
        <f>F232+G232</f>
        <v>7366</v>
      </c>
      <c r="F232" s="35">
        <v>6919</v>
      </c>
      <c r="G232" s="35">
        <v>447</v>
      </c>
      <c r="H232" s="42">
        <f t="shared" si="58"/>
        <v>0.9393157751832745</v>
      </c>
      <c r="I232" s="50">
        <f t="shared" si="59"/>
        <v>2.8722508824327995</v>
      </c>
      <c r="J232" s="36">
        <f t="shared" si="60"/>
        <v>2.926145396733632</v>
      </c>
      <c r="K232" s="36">
        <f t="shared" si="61"/>
        <v>2.0380313199105147</v>
      </c>
      <c r="L232" s="55">
        <f t="shared" si="62"/>
        <v>0.006292006292006292</v>
      </c>
      <c r="M232" s="55">
        <f t="shared" si="63"/>
        <v>0.10337972166998012</v>
      </c>
      <c r="O232" s="35">
        <v>20246</v>
      </c>
      <c r="P232" s="35">
        <v>911</v>
      </c>
      <c r="Q232" s="54">
        <v>30</v>
      </c>
      <c r="R232" s="54">
        <v>44</v>
      </c>
      <c r="S232" s="54">
        <v>4</v>
      </c>
      <c r="T232" s="54">
        <v>52</v>
      </c>
    </row>
    <row r="233" spans="1:20" ht="12.75">
      <c r="A233" s="37" t="s">
        <v>99</v>
      </c>
      <c r="B233" s="35">
        <v>10352</v>
      </c>
      <c r="C233" s="35">
        <v>104</v>
      </c>
      <c r="D233" s="41">
        <f t="shared" si="57"/>
        <v>0.010046367851622875</v>
      </c>
      <c r="E233" s="61">
        <f>F233+G233</f>
        <v>9764</v>
      </c>
      <c r="F233" s="35">
        <v>5478</v>
      </c>
      <c r="G233" s="35">
        <v>4286</v>
      </c>
      <c r="H233" s="42">
        <f t="shared" si="58"/>
        <v>0.5610405571487096</v>
      </c>
      <c r="I233" s="50">
        <f t="shared" si="59"/>
        <v>2.687525604260549</v>
      </c>
      <c r="J233" s="36">
        <f t="shared" si="60"/>
        <v>2.71613727637824</v>
      </c>
      <c r="K233" s="36">
        <f t="shared" si="61"/>
        <v>2.6509566028931406</v>
      </c>
      <c r="L233" s="55">
        <f t="shared" si="62"/>
        <v>0.01450313339301701</v>
      </c>
      <c r="M233" s="55">
        <f t="shared" si="63"/>
        <v>0.04885057471264368</v>
      </c>
      <c r="O233" s="35">
        <v>14879</v>
      </c>
      <c r="P233" s="35">
        <v>11362</v>
      </c>
      <c r="Q233" s="54">
        <v>26</v>
      </c>
      <c r="R233" s="54">
        <v>81</v>
      </c>
      <c r="S233" s="54">
        <v>17</v>
      </c>
      <c r="T233" s="54">
        <v>221</v>
      </c>
    </row>
    <row r="234" spans="1:20" ht="12.75">
      <c r="A234" s="37" t="s">
        <v>100</v>
      </c>
      <c r="B234" s="35">
        <v>1784</v>
      </c>
      <c r="C234" s="35">
        <v>13</v>
      </c>
      <c r="D234" s="41">
        <f t="shared" si="57"/>
        <v>0.0072869955156950675</v>
      </c>
      <c r="E234" s="61">
        <f>F234+G234</f>
        <v>1718</v>
      </c>
      <c r="F234" s="35">
        <v>1481</v>
      </c>
      <c r="G234" s="35">
        <v>237</v>
      </c>
      <c r="H234" s="42">
        <f t="shared" si="58"/>
        <v>0.8620488940628638</v>
      </c>
      <c r="I234" s="50">
        <f t="shared" si="59"/>
        <v>2.718859138533178</v>
      </c>
      <c r="J234" s="36">
        <f t="shared" si="60"/>
        <v>2.787981093855503</v>
      </c>
      <c r="K234" s="36">
        <f t="shared" si="61"/>
        <v>2.2869198312236287</v>
      </c>
      <c r="L234" s="55">
        <f t="shared" si="62"/>
        <v>0.007989347536617843</v>
      </c>
      <c r="M234" s="55">
        <f t="shared" si="63"/>
        <v>0.05905511811023622</v>
      </c>
      <c r="O234" s="35">
        <v>4129</v>
      </c>
      <c r="P234" s="35">
        <v>542</v>
      </c>
      <c r="Q234" s="54">
        <v>9</v>
      </c>
      <c r="R234" s="54">
        <v>12</v>
      </c>
      <c r="S234" s="54">
        <v>2</v>
      </c>
      <c r="T234" s="54">
        <v>15</v>
      </c>
    </row>
    <row r="235" spans="1:20" ht="12.75">
      <c r="A235" s="37" t="s">
        <v>101</v>
      </c>
      <c r="B235" s="35">
        <v>1400</v>
      </c>
      <c r="C235" s="35">
        <v>7</v>
      </c>
      <c r="D235" s="41">
        <f t="shared" si="57"/>
        <v>0.005</v>
      </c>
      <c r="E235" s="61">
        <f>F235+G235</f>
        <v>1336</v>
      </c>
      <c r="F235" s="35">
        <v>1180</v>
      </c>
      <c r="G235" s="35">
        <v>156</v>
      </c>
      <c r="H235" s="42">
        <f t="shared" si="58"/>
        <v>0.8832335329341318</v>
      </c>
      <c r="I235" s="50">
        <f t="shared" si="59"/>
        <v>2.8285928143712575</v>
      </c>
      <c r="J235" s="36">
        <f t="shared" si="60"/>
        <v>2.856779661016949</v>
      </c>
      <c r="K235" s="36">
        <f t="shared" si="61"/>
        <v>2.6153846153846154</v>
      </c>
      <c r="L235" s="55">
        <f t="shared" si="62"/>
        <v>0.005833333333333334</v>
      </c>
      <c r="M235" s="55">
        <f t="shared" si="63"/>
        <v>0.07647058823529412</v>
      </c>
      <c r="O235" s="35">
        <v>3371</v>
      </c>
      <c r="P235" s="35">
        <v>408</v>
      </c>
      <c r="Q235" s="54">
        <v>13</v>
      </c>
      <c r="R235" s="54">
        <v>7</v>
      </c>
      <c r="S235" s="54">
        <v>1</v>
      </c>
      <c r="T235" s="54">
        <v>13</v>
      </c>
    </row>
    <row r="236" spans="1:20" ht="12.75">
      <c r="A236" s="37" t="s">
        <v>103</v>
      </c>
      <c r="B236" s="35">
        <v>937</v>
      </c>
      <c r="C236" s="35">
        <v>15</v>
      </c>
      <c r="D236" s="41">
        <f t="shared" si="57"/>
        <v>0.016008537886873</v>
      </c>
      <c r="E236" s="61">
        <f>F236+G236</f>
        <v>902</v>
      </c>
      <c r="F236" s="35">
        <v>840</v>
      </c>
      <c r="G236" s="35">
        <v>62</v>
      </c>
      <c r="H236" s="42">
        <f t="shared" si="58"/>
        <v>0.9312638580931264</v>
      </c>
      <c r="I236" s="50">
        <f t="shared" si="59"/>
        <v>3.0609756097560976</v>
      </c>
      <c r="J236" s="36">
        <f t="shared" si="60"/>
        <v>3.033333333333333</v>
      </c>
      <c r="K236" s="36">
        <f t="shared" si="61"/>
        <v>3.435483870967742</v>
      </c>
      <c r="L236" s="55">
        <f t="shared" si="62"/>
        <v>0.007067137809187279</v>
      </c>
      <c r="M236" s="55">
        <f t="shared" si="63"/>
        <v>0.046153846153846156</v>
      </c>
      <c r="O236" s="35">
        <v>2548</v>
      </c>
      <c r="P236" s="35">
        <v>213</v>
      </c>
      <c r="Q236" s="54">
        <v>3</v>
      </c>
      <c r="R236" s="54">
        <v>6</v>
      </c>
      <c r="S236" s="54">
        <v>0</v>
      </c>
      <c r="T236" s="54">
        <v>3</v>
      </c>
    </row>
    <row r="237" spans="1:20" ht="12.75">
      <c r="A237" s="37" t="s">
        <v>104</v>
      </c>
      <c r="B237" s="35">
        <v>401</v>
      </c>
      <c r="C237" s="35">
        <v>5</v>
      </c>
      <c r="D237" s="41">
        <f t="shared" si="57"/>
        <v>0.012468827930174564</v>
      </c>
      <c r="E237" s="61">
        <f>F237+G237</f>
        <v>393</v>
      </c>
      <c r="F237" s="35">
        <v>374</v>
      </c>
      <c r="G237" s="35">
        <v>19</v>
      </c>
      <c r="H237" s="42">
        <f t="shared" si="58"/>
        <v>0.9516539440203562</v>
      </c>
      <c r="I237" s="50">
        <f t="shared" si="59"/>
        <v>3.017811704834606</v>
      </c>
      <c r="J237" s="36">
        <f t="shared" si="60"/>
        <v>3.016042780748663</v>
      </c>
      <c r="K237" s="36">
        <f t="shared" si="61"/>
        <v>3.0526315789473686</v>
      </c>
      <c r="L237" s="55">
        <f t="shared" si="62"/>
        <v>0.002652519893899204</v>
      </c>
      <c r="M237" s="55">
        <f t="shared" si="63"/>
        <v>0</v>
      </c>
      <c r="O237" s="35">
        <v>1128</v>
      </c>
      <c r="P237" s="35">
        <v>58</v>
      </c>
      <c r="Q237" s="54">
        <v>2</v>
      </c>
      <c r="R237" s="54">
        <v>1</v>
      </c>
      <c r="S237" s="54">
        <v>0</v>
      </c>
      <c r="T237" s="54">
        <v>0</v>
      </c>
    </row>
    <row r="238" spans="1:20" ht="12.75">
      <c r="A238" s="37" t="s">
        <v>105</v>
      </c>
      <c r="B238" s="35">
        <v>4052</v>
      </c>
      <c r="C238" s="35">
        <v>79</v>
      </c>
      <c r="D238" s="41">
        <f t="shared" si="57"/>
        <v>0.01949654491609082</v>
      </c>
      <c r="E238" s="61">
        <f aca="true" t="shared" si="64" ref="E238:E301">F238+G238</f>
        <v>3690</v>
      </c>
      <c r="F238" s="35">
        <v>2030</v>
      </c>
      <c r="G238" s="35">
        <v>1660</v>
      </c>
      <c r="H238" s="42">
        <f t="shared" si="58"/>
        <v>0.5501355013550135</v>
      </c>
      <c r="I238" s="50">
        <f t="shared" si="59"/>
        <v>1.7747967479674798</v>
      </c>
      <c r="J238" s="36">
        <f t="shared" si="60"/>
        <v>1.7344827586206897</v>
      </c>
      <c r="K238" s="36">
        <f t="shared" si="61"/>
        <v>1.8240963855421686</v>
      </c>
      <c r="L238" s="55">
        <f t="shared" si="62"/>
        <v>0.03172348484848485</v>
      </c>
      <c r="M238" s="55">
        <f t="shared" si="63"/>
        <v>0.08721886999451453</v>
      </c>
      <c r="O238" s="35">
        <v>3521</v>
      </c>
      <c r="P238" s="35">
        <v>3028</v>
      </c>
      <c r="Q238" s="54">
        <v>15</v>
      </c>
      <c r="R238" s="54">
        <v>67</v>
      </c>
      <c r="S238" s="54">
        <v>4</v>
      </c>
      <c r="T238" s="54">
        <v>159</v>
      </c>
    </row>
    <row r="239" spans="1:20" ht="12.75">
      <c r="A239" s="37" t="s">
        <v>106</v>
      </c>
      <c r="B239" s="35">
        <v>3645</v>
      </c>
      <c r="C239" s="35">
        <v>17</v>
      </c>
      <c r="D239" s="41">
        <f t="shared" si="57"/>
        <v>0.004663923182441701</v>
      </c>
      <c r="E239" s="61">
        <f t="shared" si="64"/>
        <v>3473</v>
      </c>
      <c r="F239" s="35">
        <v>2480</v>
      </c>
      <c r="G239" s="35">
        <v>993</v>
      </c>
      <c r="H239" s="42">
        <f t="shared" si="58"/>
        <v>0.7140800460696803</v>
      </c>
      <c r="I239" s="50">
        <f t="shared" si="59"/>
        <v>2.8715807659084365</v>
      </c>
      <c r="J239" s="36">
        <f t="shared" si="60"/>
        <v>2.923790322580645</v>
      </c>
      <c r="K239" s="36">
        <f t="shared" si="61"/>
        <v>2.7411883182275933</v>
      </c>
      <c r="L239" s="55">
        <f t="shared" si="62"/>
        <v>0.014178810555336747</v>
      </c>
      <c r="M239" s="55">
        <f t="shared" si="63"/>
        <v>0.037717601547388784</v>
      </c>
      <c r="O239" s="35">
        <v>7251</v>
      </c>
      <c r="P239" s="35">
        <v>2722</v>
      </c>
      <c r="Q239" s="54">
        <v>23</v>
      </c>
      <c r="R239" s="54">
        <v>36</v>
      </c>
      <c r="S239" s="54">
        <v>2</v>
      </c>
      <c r="T239" s="54">
        <v>39</v>
      </c>
    </row>
    <row r="240" spans="1:20" ht="12.75">
      <c r="A240" s="37" t="s">
        <v>111</v>
      </c>
      <c r="B240" s="35">
        <v>373</v>
      </c>
      <c r="C240" s="35">
        <v>3</v>
      </c>
      <c r="D240" s="41">
        <f t="shared" si="57"/>
        <v>0.00804289544235925</v>
      </c>
      <c r="E240" s="61">
        <f t="shared" si="64"/>
        <v>358</v>
      </c>
      <c r="F240" s="35">
        <v>270</v>
      </c>
      <c r="G240" s="35">
        <v>88</v>
      </c>
      <c r="H240" s="42">
        <f t="shared" si="58"/>
        <v>0.7541899441340782</v>
      </c>
      <c r="I240" s="50">
        <f t="shared" si="59"/>
        <v>3.0558659217877095</v>
      </c>
      <c r="J240" s="36">
        <f t="shared" si="60"/>
        <v>3.0555555555555554</v>
      </c>
      <c r="K240" s="36">
        <f t="shared" si="61"/>
        <v>3.0568181818181817</v>
      </c>
      <c r="L240" s="55">
        <f t="shared" si="62"/>
        <v>0.021739130434782608</v>
      </c>
      <c r="M240" s="55">
        <f t="shared" si="63"/>
        <v>0.03296703296703297</v>
      </c>
      <c r="O240" s="35">
        <v>825</v>
      </c>
      <c r="P240" s="35">
        <v>269</v>
      </c>
      <c r="Q240" s="54">
        <v>0</v>
      </c>
      <c r="R240" s="54">
        <v>6</v>
      </c>
      <c r="S240" s="54">
        <v>0</v>
      </c>
      <c r="T240" s="54">
        <v>3</v>
      </c>
    </row>
    <row r="241" spans="1:20" ht="12.75">
      <c r="A241" s="37" t="s">
        <v>114</v>
      </c>
      <c r="B241" s="35">
        <v>190</v>
      </c>
      <c r="C241" s="35">
        <v>4</v>
      </c>
      <c r="D241" s="41">
        <f t="shared" si="57"/>
        <v>0.021052631578947368</v>
      </c>
      <c r="E241" s="61">
        <f t="shared" si="64"/>
        <v>180</v>
      </c>
      <c r="F241" s="35">
        <v>171</v>
      </c>
      <c r="G241" s="35">
        <v>9</v>
      </c>
      <c r="H241" s="42">
        <f t="shared" si="58"/>
        <v>0.95</v>
      </c>
      <c r="I241" s="50">
        <f t="shared" si="59"/>
        <v>3.1944444444444446</v>
      </c>
      <c r="J241" s="36">
        <f t="shared" si="60"/>
        <v>3.1403508771929824</v>
      </c>
      <c r="K241" s="36">
        <f t="shared" si="61"/>
        <v>4.222222222222222</v>
      </c>
      <c r="L241" s="55">
        <f t="shared" si="62"/>
        <v>0.011560693641618497</v>
      </c>
      <c r="M241" s="55">
        <f t="shared" si="63"/>
        <v>0</v>
      </c>
      <c r="O241" s="35">
        <v>537</v>
      </c>
      <c r="P241" s="35">
        <v>38</v>
      </c>
      <c r="Q241" s="54">
        <v>0</v>
      </c>
      <c r="R241" s="54">
        <v>2</v>
      </c>
      <c r="S241" s="54">
        <v>0</v>
      </c>
      <c r="T241" s="54">
        <v>0</v>
      </c>
    </row>
    <row r="242" spans="1:20" ht="12.75">
      <c r="A242" s="37" t="s">
        <v>115</v>
      </c>
      <c r="B242" s="35">
        <v>495</v>
      </c>
      <c r="C242" s="35">
        <v>8</v>
      </c>
      <c r="D242" s="41">
        <f t="shared" si="57"/>
        <v>0.01616161616161616</v>
      </c>
      <c r="E242" s="61">
        <f t="shared" si="64"/>
        <v>470</v>
      </c>
      <c r="F242" s="35">
        <v>451</v>
      </c>
      <c r="G242" s="35">
        <v>19</v>
      </c>
      <c r="H242" s="42">
        <f t="shared" si="58"/>
        <v>0.9595744680851064</v>
      </c>
      <c r="I242" s="50">
        <f t="shared" si="59"/>
        <v>2.7680851063829786</v>
      </c>
      <c r="J242" s="36">
        <f t="shared" si="60"/>
        <v>2.7982261640798227</v>
      </c>
      <c r="K242" s="36">
        <f t="shared" si="61"/>
        <v>2.0526315789473686</v>
      </c>
      <c r="L242" s="55">
        <f t="shared" si="62"/>
        <v>0.004395604395604396</v>
      </c>
      <c r="M242" s="55">
        <f t="shared" si="63"/>
        <v>0.09090909090909091</v>
      </c>
      <c r="O242" s="35">
        <v>1262</v>
      </c>
      <c r="P242" s="35">
        <v>39</v>
      </c>
      <c r="Q242" s="54">
        <v>2</v>
      </c>
      <c r="R242" s="54">
        <v>2</v>
      </c>
      <c r="S242" s="54">
        <v>1</v>
      </c>
      <c r="T242" s="54">
        <v>2</v>
      </c>
    </row>
    <row r="243" spans="1:20" ht="12.75">
      <c r="A243" s="37" t="s">
        <v>118</v>
      </c>
      <c r="B243" s="35">
        <v>16034</v>
      </c>
      <c r="C243" s="35">
        <v>21</v>
      </c>
      <c r="D243" s="41">
        <f t="shared" si="57"/>
        <v>0.0013097168516901583</v>
      </c>
      <c r="E243" s="61">
        <f t="shared" si="64"/>
        <v>15234</v>
      </c>
      <c r="F243" s="35">
        <v>6414</v>
      </c>
      <c r="G243" s="35">
        <v>8820</v>
      </c>
      <c r="H243" s="42">
        <f t="shared" si="58"/>
        <v>0.4210319023237495</v>
      </c>
      <c r="I243" s="50">
        <f t="shared" si="59"/>
        <v>3.451818301168439</v>
      </c>
      <c r="J243" s="36">
        <f t="shared" si="60"/>
        <v>3.8676333021515434</v>
      </c>
      <c r="K243" s="36">
        <f t="shared" si="61"/>
        <v>3.1494331065759638</v>
      </c>
      <c r="L243" s="55">
        <f t="shared" si="62"/>
        <v>0.02647103312660717</v>
      </c>
      <c r="M243" s="55">
        <f t="shared" si="63"/>
        <v>0.035074300699300696</v>
      </c>
      <c r="O243" s="35">
        <v>24807</v>
      </c>
      <c r="P243" s="35">
        <v>27778</v>
      </c>
      <c r="Q243" s="54">
        <v>22</v>
      </c>
      <c r="R243" s="54">
        <v>175</v>
      </c>
      <c r="S243" s="54">
        <v>11</v>
      </c>
      <c r="T243" s="54">
        <v>321</v>
      </c>
    </row>
    <row r="244" spans="1:20" ht="12.75">
      <c r="A244" s="37" t="s">
        <v>119</v>
      </c>
      <c r="B244" s="35">
        <v>1378</v>
      </c>
      <c r="C244" s="35">
        <v>3</v>
      </c>
      <c r="D244" s="41">
        <f t="shared" si="57"/>
        <v>0.0021770682148040637</v>
      </c>
      <c r="E244" s="61">
        <f t="shared" si="64"/>
        <v>1343</v>
      </c>
      <c r="F244" s="35">
        <v>1280</v>
      </c>
      <c r="G244" s="35">
        <v>63</v>
      </c>
      <c r="H244" s="42">
        <f t="shared" si="58"/>
        <v>0.953090096798213</v>
      </c>
      <c r="I244" s="50">
        <f t="shared" si="59"/>
        <v>3.1980640357408787</v>
      </c>
      <c r="J244" s="36">
        <f t="shared" si="60"/>
        <v>3.1765625</v>
      </c>
      <c r="K244" s="36">
        <f t="shared" si="61"/>
        <v>3.634920634920635</v>
      </c>
      <c r="L244" s="55">
        <f t="shared" si="62"/>
        <v>0.010769230769230769</v>
      </c>
      <c r="M244" s="55">
        <f t="shared" si="63"/>
        <v>0.015151515151515152</v>
      </c>
      <c r="O244" s="35">
        <v>4066</v>
      </c>
      <c r="P244" s="35">
        <v>229</v>
      </c>
      <c r="Q244" s="54">
        <v>6</v>
      </c>
      <c r="R244" s="54">
        <v>14</v>
      </c>
      <c r="S244" s="54">
        <v>2</v>
      </c>
      <c r="T244" s="54">
        <v>1</v>
      </c>
    </row>
    <row r="245" spans="1:20" ht="12.75">
      <c r="A245" s="37" t="s">
        <v>120</v>
      </c>
      <c r="B245" s="35">
        <v>145</v>
      </c>
      <c r="C245" s="35">
        <v>5</v>
      </c>
      <c r="D245" s="41">
        <f t="shared" si="57"/>
        <v>0.034482758620689655</v>
      </c>
      <c r="E245" s="61">
        <f t="shared" si="64"/>
        <v>131</v>
      </c>
      <c r="F245" s="35">
        <v>126</v>
      </c>
      <c r="G245" s="35">
        <v>5</v>
      </c>
      <c r="H245" s="42">
        <f t="shared" si="58"/>
        <v>0.9618320610687023</v>
      </c>
      <c r="I245" s="50">
        <f t="shared" si="59"/>
        <v>3.0839694656488548</v>
      </c>
      <c r="J245" s="36">
        <f t="shared" si="60"/>
        <v>3.0793650793650795</v>
      </c>
      <c r="K245" s="36">
        <f t="shared" si="61"/>
        <v>3.2</v>
      </c>
      <c r="L245" s="55">
        <f t="shared" si="62"/>
        <v>0.007518796992481203</v>
      </c>
      <c r="M245" s="55">
        <f t="shared" si="63"/>
        <v>0</v>
      </c>
      <c r="O245" s="35">
        <v>388</v>
      </c>
      <c r="P245" s="35">
        <v>16</v>
      </c>
      <c r="Q245" s="54">
        <v>6</v>
      </c>
      <c r="R245" s="54">
        <v>1</v>
      </c>
      <c r="S245" s="54">
        <v>0</v>
      </c>
      <c r="T245" s="54">
        <v>0</v>
      </c>
    </row>
    <row r="246" spans="1:20" ht="12.75">
      <c r="A246" s="37" t="s">
        <v>121</v>
      </c>
      <c r="B246" s="35">
        <v>2708</v>
      </c>
      <c r="C246" s="35">
        <v>51</v>
      </c>
      <c r="D246" s="41">
        <f t="shared" si="57"/>
        <v>0.01883308714918759</v>
      </c>
      <c r="E246" s="61">
        <f t="shared" si="64"/>
        <v>2547</v>
      </c>
      <c r="F246" s="35">
        <v>2024</v>
      </c>
      <c r="G246" s="35">
        <v>523</v>
      </c>
      <c r="H246" s="42">
        <f t="shared" si="58"/>
        <v>0.7946603847663918</v>
      </c>
      <c r="I246" s="50">
        <f t="shared" si="59"/>
        <v>2.669414998036906</v>
      </c>
      <c r="J246" s="36">
        <f t="shared" si="60"/>
        <v>2.6788537549407114</v>
      </c>
      <c r="K246" s="36">
        <f t="shared" si="61"/>
        <v>2.632887189292543</v>
      </c>
      <c r="L246" s="55">
        <f t="shared" si="62"/>
        <v>0.016472868217054265</v>
      </c>
      <c r="M246" s="55">
        <f t="shared" si="63"/>
        <v>0.0673758865248227</v>
      </c>
      <c r="O246" s="35">
        <v>5422</v>
      </c>
      <c r="P246" s="35">
        <v>1377</v>
      </c>
      <c r="Q246" s="54">
        <v>6</v>
      </c>
      <c r="R246" s="54">
        <v>34</v>
      </c>
      <c r="S246" s="54">
        <v>3</v>
      </c>
      <c r="T246" s="54">
        <v>38</v>
      </c>
    </row>
    <row r="247" spans="1:20" ht="12.75">
      <c r="A247" s="37" t="s">
        <v>122</v>
      </c>
      <c r="B247" s="35">
        <v>442</v>
      </c>
      <c r="C247" s="35">
        <v>11</v>
      </c>
      <c r="D247" s="41">
        <f t="shared" si="57"/>
        <v>0.024886877828054297</v>
      </c>
      <c r="E247" s="61">
        <f t="shared" si="64"/>
        <v>418</v>
      </c>
      <c r="F247" s="35">
        <v>408</v>
      </c>
      <c r="G247" s="35">
        <v>10</v>
      </c>
      <c r="H247" s="42">
        <f t="shared" si="58"/>
        <v>0.9760765550239234</v>
      </c>
      <c r="I247" s="50">
        <f t="shared" si="59"/>
        <v>3.021531100478469</v>
      </c>
      <c r="J247" s="36">
        <f t="shared" si="60"/>
        <v>3.036764705882353</v>
      </c>
      <c r="K247" s="36">
        <f t="shared" si="61"/>
        <v>2.4</v>
      </c>
      <c r="L247" s="55">
        <f t="shared" si="62"/>
        <v>0.012077294685990338</v>
      </c>
      <c r="M247" s="55">
        <f t="shared" si="63"/>
        <v>0</v>
      </c>
      <c r="O247" s="35">
        <v>1239</v>
      </c>
      <c r="P247" s="35">
        <v>24</v>
      </c>
      <c r="Q247" s="54">
        <v>1</v>
      </c>
      <c r="R247" s="54">
        <v>5</v>
      </c>
      <c r="S247" s="54">
        <v>0</v>
      </c>
      <c r="T247" s="54">
        <v>0</v>
      </c>
    </row>
    <row r="248" spans="1:20" ht="12.75">
      <c r="A248" s="37" t="s">
        <v>123</v>
      </c>
      <c r="B248" s="35">
        <v>159</v>
      </c>
      <c r="C248" s="35">
        <v>6</v>
      </c>
      <c r="D248" s="41">
        <f t="shared" si="57"/>
        <v>0.03773584905660377</v>
      </c>
      <c r="E248" s="61">
        <f t="shared" si="64"/>
        <v>145</v>
      </c>
      <c r="F248" s="35">
        <v>141</v>
      </c>
      <c r="G248" s="35">
        <v>4</v>
      </c>
      <c r="H248" s="42">
        <f t="shared" si="58"/>
        <v>0.9724137931034482</v>
      </c>
      <c r="I248" s="50">
        <f t="shared" si="59"/>
        <v>3.0689655172413794</v>
      </c>
      <c r="J248" s="36">
        <f t="shared" si="60"/>
        <v>3.099290780141844</v>
      </c>
      <c r="K248" s="36">
        <f t="shared" si="61"/>
        <v>2</v>
      </c>
      <c r="L248" s="55">
        <f t="shared" si="62"/>
        <v>0.040268456375838924</v>
      </c>
      <c r="M248" s="55">
        <f t="shared" si="63"/>
        <v>0</v>
      </c>
      <c r="O248" s="35">
        <v>437</v>
      </c>
      <c r="P248" s="35">
        <v>8</v>
      </c>
      <c r="Q248" s="54">
        <v>2</v>
      </c>
      <c r="R248" s="54">
        <v>6</v>
      </c>
      <c r="S248" s="54">
        <v>0</v>
      </c>
      <c r="T248" s="54">
        <v>0</v>
      </c>
    </row>
    <row r="249" spans="1:20" ht="12.75">
      <c r="A249" s="37" t="s">
        <v>124</v>
      </c>
      <c r="B249" s="35">
        <v>13761</v>
      </c>
      <c r="C249" s="35">
        <v>20</v>
      </c>
      <c r="D249" s="41">
        <f t="shared" si="57"/>
        <v>0.0014533827483467771</v>
      </c>
      <c r="E249" s="61">
        <f t="shared" si="64"/>
        <v>13412</v>
      </c>
      <c r="F249" s="35">
        <v>11376</v>
      </c>
      <c r="G249" s="35">
        <v>2036</v>
      </c>
      <c r="H249" s="42">
        <f t="shared" si="58"/>
        <v>0.8481956456904265</v>
      </c>
      <c r="I249" s="50">
        <f t="shared" si="59"/>
        <v>3.0914852371011037</v>
      </c>
      <c r="J249" s="36">
        <f t="shared" si="60"/>
        <v>3.1086497890295357</v>
      </c>
      <c r="K249" s="36">
        <f t="shared" si="61"/>
        <v>2.9955795677799606</v>
      </c>
      <c r="L249" s="55">
        <f t="shared" si="62"/>
        <v>0.007482164607621368</v>
      </c>
      <c r="M249" s="55">
        <f t="shared" si="63"/>
        <v>0.041217798594847775</v>
      </c>
      <c r="O249" s="35">
        <v>35364</v>
      </c>
      <c r="P249" s="35">
        <v>6099</v>
      </c>
      <c r="Q249" s="54">
        <v>32</v>
      </c>
      <c r="R249" s="54">
        <v>86</v>
      </c>
      <c r="S249" s="54">
        <v>11</v>
      </c>
      <c r="T249" s="54">
        <v>88</v>
      </c>
    </row>
    <row r="250" spans="1:20" ht="12.75">
      <c r="A250" s="37" t="s">
        <v>130</v>
      </c>
      <c r="B250" s="35">
        <v>3153</v>
      </c>
      <c r="C250" s="35">
        <v>4</v>
      </c>
      <c r="D250" s="41">
        <f t="shared" si="57"/>
        <v>0.0012686330478908975</v>
      </c>
      <c r="E250" s="61">
        <f t="shared" si="64"/>
        <v>2964</v>
      </c>
      <c r="F250" s="35">
        <v>1305</v>
      </c>
      <c r="G250" s="35">
        <v>1659</v>
      </c>
      <c r="H250" s="42">
        <f t="shared" si="58"/>
        <v>0.4402834008097166</v>
      </c>
      <c r="I250" s="50">
        <f t="shared" si="59"/>
        <v>3.2965587044534415</v>
      </c>
      <c r="J250" s="36">
        <f t="shared" si="60"/>
        <v>3.4904214559386975</v>
      </c>
      <c r="K250" s="36">
        <f t="shared" si="61"/>
        <v>3.144062688366486</v>
      </c>
      <c r="L250" s="55">
        <f t="shared" si="62"/>
        <v>0.020958083832335328</v>
      </c>
      <c r="M250" s="55">
        <f t="shared" si="63"/>
        <v>0.04430379746835443</v>
      </c>
      <c r="O250" s="35">
        <v>4555</v>
      </c>
      <c r="P250" s="35">
        <v>5216</v>
      </c>
      <c r="Q250" s="54">
        <v>3</v>
      </c>
      <c r="R250" s="54">
        <v>28</v>
      </c>
      <c r="S250" s="54">
        <v>2</v>
      </c>
      <c r="T250" s="54">
        <v>77</v>
      </c>
    </row>
    <row r="251" spans="1:20" ht="12.75">
      <c r="A251" s="37" t="s">
        <v>131</v>
      </c>
      <c r="B251" s="35">
        <v>1715</v>
      </c>
      <c r="C251" s="35">
        <v>10</v>
      </c>
      <c r="D251" s="41">
        <f t="shared" si="57"/>
        <v>0.0058309037900874635</v>
      </c>
      <c r="E251" s="61">
        <f t="shared" si="64"/>
        <v>1603</v>
      </c>
      <c r="F251" s="35">
        <v>954</v>
      </c>
      <c r="G251" s="35">
        <v>649</v>
      </c>
      <c r="H251" s="42">
        <f t="shared" si="58"/>
        <v>0.595134123518403</v>
      </c>
      <c r="I251" s="50">
        <f t="shared" si="59"/>
        <v>2.7816593886462884</v>
      </c>
      <c r="J251" s="36">
        <f t="shared" si="60"/>
        <v>2.929769392033543</v>
      </c>
      <c r="K251" s="36">
        <f t="shared" si="61"/>
        <v>2.563944530046225</v>
      </c>
      <c r="L251" s="55">
        <f t="shared" si="62"/>
        <v>0.014462809917355372</v>
      </c>
      <c r="M251" s="55">
        <f t="shared" si="63"/>
        <v>0.03823529411764706</v>
      </c>
      <c r="O251" s="35">
        <v>2795</v>
      </c>
      <c r="P251" s="35">
        <v>1664</v>
      </c>
      <c r="Q251" s="54">
        <v>0</v>
      </c>
      <c r="R251" s="54">
        <v>14</v>
      </c>
      <c r="S251" s="54">
        <v>5</v>
      </c>
      <c r="T251" s="54">
        <v>26</v>
      </c>
    </row>
    <row r="252" spans="1:20" ht="12.75">
      <c r="A252" s="37" t="s">
        <v>136</v>
      </c>
      <c r="B252" s="35">
        <v>4782</v>
      </c>
      <c r="C252" s="35">
        <v>53</v>
      </c>
      <c r="D252" s="41">
        <f t="shared" si="57"/>
        <v>0.011083228774571309</v>
      </c>
      <c r="E252" s="61">
        <f t="shared" si="64"/>
        <v>4628</v>
      </c>
      <c r="F252" s="35">
        <v>3905</v>
      </c>
      <c r="G252" s="35">
        <v>723</v>
      </c>
      <c r="H252" s="42">
        <f t="shared" si="58"/>
        <v>0.8437770095073466</v>
      </c>
      <c r="I252" s="50">
        <f t="shared" si="59"/>
        <v>2.8576058772687984</v>
      </c>
      <c r="J252" s="36">
        <f t="shared" si="60"/>
        <v>2.9395646606914214</v>
      </c>
      <c r="K252" s="36">
        <f t="shared" si="61"/>
        <v>2.4149377593360994</v>
      </c>
      <c r="L252" s="55">
        <f t="shared" si="62"/>
        <v>0.005572441742654508</v>
      </c>
      <c r="M252" s="55">
        <f t="shared" si="63"/>
        <v>0.051181102362204724</v>
      </c>
      <c r="O252" s="35">
        <v>11479</v>
      </c>
      <c r="P252" s="35">
        <v>1746</v>
      </c>
      <c r="Q252" s="54">
        <v>21</v>
      </c>
      <c r="R252" s="54">
        <v>22</v>
      </c>
      <c r="S252" s="54">
        <v>0</v>
      </c>
      <c r="T252" s="54">
        <v>39</v>
      </c>
    </row>
    <row r="253" spans="1:20" ht="12.75">
      <c r="A253" s="37" t="s">
        <v>137</v>
      </c>
      <c r="B253" s="35">
        <v>448</v>
      </c>
      <c r="C253" s="35">
        <v>7</v>
      </c>
      <c r="D253" s="41">
        <f t="shared" si="57"/>
        <v>0.015625</v>
      </c>
      <c r="E253" s="61">
        <f t="shared" si="64"/>
        <v>411</v>
      </c>
      <c r="F253" s="35">
        <v>388</v>
      </c>
      <c r="G253" s="35">
        <v>23</v>
      </c>
      <c r="H253" s="42">
        <f t="shared" si="58"/>
        <v>0.9440389294403893</v>
      </c>
      <c r="I253" s="50">
        <f t="shared" si="59"/>
        <v>2.8248175182481754</v>
      </c>
      <c r="J253" s="36">
        <f t="shared" si="60"/>
        <v>2.881443298969072</v>
      </c>
      <c r="K253" s="36">
        <f t="shared" si="61"/>
        <v>1.8695652173913044</v>
      </c>
      <c r="L253" s="55">
        <f t="shared" si="62"/>
        <v>0.031862745098039214</v>
      </c>
      <c r="M253" s="55">
        <f t="shared" si="63"/>
        <v>0</v>
      </c>
      <c r="O253" s="35">
        <v>1118</v>
      </c>
      <c r="P253" s="35">
        <v>43</v>
      </c>
      <c r="Q253" s="54">
        <v>7</v>
      </c>
      <c r="R253" s="54">
        <v>13</v>
      </c>
      <c r="S253" s="54">
        <v>0</v>
      </c>
      <c r="T253" s="54">
        <v>0</v>
      </c>
    </row>
    <row r="254" spans="1:20" ht="12.75">
      <c r="A254" s="37" t="s">
        <v>139</v>
      </c>
      <c r="B254" s="35">
        <v>1386</v>
      </c>
      <c r="C254" s="35">
        <v>20</v>
      </c>
      <c r="D254" s="41">
        <f t="shared" si="57"/>
        <v>0.01443001443001443</v>
      </c>
      <c r="E254" s="61">
        <f t="shared" si="64"/>
        <v>1293</v>
      </c>
      <c r="F254" s="35">
        <v>1209</v>
      </c>
      <c r="G254" s="35">
        <v>84</v>
      </c>
      <c r="H254" s="42">
        <f t="shared" si="58"/>
        <v>0.9350348027842227</v>
      </c>
      <c r="I254" s="50">
        <f t="shared" si="59"/>
        <v>3.331786542923434</v>
      </c>
      <c r="J254" s="36">
        <f t="shared" si="60"/>
        <v>3.369727047146402</v>
      </c>
      <c r="K254" s="36">
        <f t="shared" si="61"/>
        <v>2.7857142857142856</v>
      </c>
      <c r="L254" s="55">
        <f t="shared" si="62"/>
        <v>0.010416666666666666</v>
      </c>
      <c r="M254" s="55">
        <f t="shared" si="63"/>
        <v>0.045454545454545456</v>
      </c>
      <c r="O254" s="35">
        <v>4074</v>
      </c>
      <c r="P254" s="35">
        <v>234</v>
      </c>
      <c r="Q254" s="54">
        <v>26</v>
      </c>
      <c r="R254" s="54">
        <v>13</v>
      </c>
      <c r="S254" s="54">
        <v>0</v>
      </c>
      <c r="T254" s="54">
        <v>4</v>
      </c>
    </row>
    <row r="255" spans="1:20" ht="12.75">
      <c r="A255" s="37" t="s">
        <v>142</v>
      </c>
      <c r="B255" s="35">
        <v>826</v>
      </c>
      <c r="C255" s="35">
        <v>4</v>
      </c>
      <c r="D255" s="41">
        <f t="shared" si="57"/>
        <v>0.004842615012106538</v>
      </c>
      <c r="E255" s="61">
        <f t="shared" si="64"/>
        <v>799</v>
      </c>
      <c r="F255" s="35">
        <v>777</v>
      </c>
      <c r="G255" s="35">
        <v>22</v>
      </c>
      <c r="H255" s="42">
        <f t="shared" si="58"/>
        <v>0.9724655819774718</v>
      </c>
      <c r="I255" s="50">
        <f t="shared" si="59"/>
        <v>3.0237797246558196</v>
      </c>
      <c r="J255" s="36">
        <f t="shared" si="60"/>
        <v>3.021879021879022</v>
      </c>
      <c r="K255" s="36">
        <f t="shared" si="61"/>
        <v>3.090909090909091</v>
      </c>
      <c r="L255" s="55">
        <f t="shared" si="62"/>
        <v>0.0050568900126422255</v>
      </c>
      <c r="M255" s="55">
        <f t="shared" si="63"/>
        <v>0</v>
      </c>
      <c r="O255" s="35">
        <v>2348</v>
      </c>
      <c r="P255" s="35">
        <v>68</v>
      </c>
      <c r="Q255" s="54">
        <v>10</v>
      </c>
      <c r="R255" s="54">
        <v>4</v>
      </c>
      <c r="S255" s="54">
        <v>0</v>
      </c>
      <c r="T255" s="54">
        <v>0</v>
      </c>
    </row>
    <row r="256" spans="1:20" ht="12.75">
      <c r="A256" s="37" t="s">
        <v>143</v>
      </c>
      <c r="B256" s="35">
        <v>1552</v>
      </c>
      <c r="C256" s="35">
        <v>2</v>
      </c>
      <c r="D256" s="41">
        <f t="shared" si="57"/>
        <v>0.001288659793814433</v>
      </c>
      <c r="E256" s="61">
        <f t="shared" si="64"/>
        <v>1487</v>
      </c>
      <c r="F256" s="35">
        <v>1310</v>
      </c>
      <c r="G256" s="35">
        <v>177</v>
      </c>
      <c r="H256" s="42">
        <f t="shared" si="58"/>
        <v>0.8809683927370545</v>
      </c>
      <c r="I256" s="50">
        <f t="shared" si="59"/>
        <v>3.7283120376597174</v>
      </c>
      <c r="J256" s="36">
        <f t="shared" si="60"/>
        <v>3.715267175572519</v>
      </c>
      <c r="K256" s="36">
        <f t="shared" si="61"/>
        <v>3.824858757062147</v>
      </c>
      <c r="L256" s="55">
        <f t="shared" si="62"/>
        <v>0.021577380952380952</v>
      </c>
      <c r="M256" s="55">
        <f t="shared" si="63"/>
        <v>0.05851063829787234</v>
      </c>
      <c r="O256" s="35">
        <v>4867</v>
      </c>
      <c r="P256" s="35">
        <v>677</v>
      </c>
      <c r="Q256" s="54">
        <v>5</v>
      </c>
      <c r="R256" s="54">
        <v>29</v>
      </c>
      <c r="S256" s="54">
        <v>0</v>
      </c>
      <c r="T256" s="54">
        <v>11</v>
      </c>
    </row>
    <row r="257" spans="1:20" ht="12.75">
      <c r="A257" s="37" t="s">
        <v>144</v>
      </c>
      <c r="B257" s="35">
        <v>707</v>
      </c>
      <c r="C257" s="35">
        <v>59</v>
      </c>
      <c r="D257" s="41">
        <f t="shared" si="57"/>
        <v>0.08345120226308345</v>
      </c>
      <c r="E257" s="61">
        <f t="shared" si="64"/>
        <v>614</v>
      </c>
      <c r="F257" s="35">
        <v>541</v>
      </c>
      <c r="G257" s="35">
        <v>73</v>
      </c>
      <c r="H257" s="42">
        <f t="shared" si="58"/>
        <v>0.8811074918566775</v>
      </c>
      <c r="I257" s="50">
        <f t="shared" si="59"/>
        <v>2.817589576547231</v>
      </c>
      <c r="J257" s="36">
        <f t="shared" si="60"/>
        <v>2.913123844731978</v>
      </c>
      <c r="K257" s="36">
        <f t="shared" si="61"/>
        <v>2.1095890410958904</v>
      </c>
      <c r="L257" s="55">
        <f t="shared" si="62"/>
        <v>0.012589928057553957</v>
      </c>
      <c r="M257" s="55">
        <f t="shared" si="63"/>
        <v>0.03896103896103896</v>
      </c>
      <c r="O257" s="35">
        <v>1576</v>
      </c>
      <c r="P257" s="35">
        <v>154</v>
      </c>
      <c r="Q257" s="54">
        <v>8</v>
      </c>
      <c r="R257" s="54">
        <v>7</v>
      </c>
      <c r="S257" s="54">
        <v>1</v>
      </c>
      <c r="T257" s="54">
        <v>3</v>
      </c>
    </row>
    <row r="258" spans="1:20" ht="12.75">
      <c r="A258" s="37" t="s">
        <v>146</v>
      </c>
      <c r="B258" s="35">
        <v>635</v>
      </c>
      <c r="C258" s="35">
        <v>12</v>
      </c>
      <c r="D258" s="41">
        <f t="shared" si="57"/>
        <v>0.01889763779527559</v>
      </c>
      <c r="E258" s="61">
        <f t="shared" si="64"/>
        <v>602</v>
      </c>
      <c r="F258" s="35">
        <v>570</v>
      </c>
      <c r="G258" s="35">
        <v>32</v>
      </c>
      <c r="H258" s="42">
        <f t="shared" si="58"/>
        <v>0.946843853820598</v>
      </c>
      <c r="I258" s="50">
        <f t="shared" si="59"/>
        <v>3.129568106312292</v>
      </c>
      <c r="J258" s="36">
        <f t="shared" si="60"/>
        <v>3.143859649122807</v>
      </c>
      <c r="K258" s="36">
        <f t="shared" si="61"/>
        <v>2.875</v>
      </c>
      <c r="L258" s="55">
        <f t="shared" si="62"/>
        <v>0.013793103448275862</v>
      </c>
      <c r="M258" s="55">
        <f t="shared" si="63"/>
        <v>0.029411764705882353</v>
      </c>
      <c r="O258" s="35">
        <v>1792</v>
      </c>
      <c r="P258" s="35">
        <v>92</v>
      </c>
      <c r="Q258" s="54">
        <v>2</v>
      </c>
      <c r="R258" s="54">
        <v>8</v>
      </c>
      <c r="S258" s="54">
        <v>1</v>
      </c>
      <c r="T258" s="54">
        <v>1</v>
      </c>
    </row>
    <row r="259" spans="1:20" ht="12.75">
      <c r="A259" s="37" t="s">
        <v>147</v>
      </c>
      <c r="B259" s="35">
        <v>2280</v>
      </c>
      <c r="C259" s="35">
        <v>104</v>
      </c>
      <c r="D259" s="41">
        <f t="shared" si="57"/>
        <v>0.0456140350877193</v>
      </c>
      <c r="E259" s="61">
        <f t="shared" si="64"/>
        <v>2045</v>
      </c>
      <c r="F259" s="35">
        <v>1719</v>
      </c>
      <c r="G259" s="35">
        <v>326</v>
      </c>
      <c r="H259" s="42">
        <f t="shared" si="58"/>
        <v>0.8405867970660147</v>
      </c>
      <c r="I259" s="50">
        <f t="shared" si="59"/>
        <v>3.1667481662591688</v>
      </c>
      <c r="J259" s="36">
        <f t="shared" si="60"/>
        <v>3.322280395578825</v>
      </c>
      <c r="K259" s="36">
        <f t="shared" si="61"/>
        <v>2.3466257668711656</v>
      </c>
      <c r="L259" s="55">
        <f t="shared" si="62"/>
        <v>0.01534090909090909</v>
      </c>
      <c r="M259" s="55">
        <f t="shared" si="63"/>
        <v>0.10136986301369863</v>
      </c>
      <c r="O259" s="35">
        <v>5711</v>
      </c>
      <c r="P259" s="35">
        <v>765</v>
      </c>
      <c r="Q259" s="54">
        <v>14</v>
      </c>
      <c r="R259" s="54">
        <v>27</v>
      </c>
      <c r="S259" s="54">
        <v>2</v>
      </c>
      <c r="T259" s="54">
        <v>37</v>
      </c>
    </row>
    <row r="260" spans="1:20" ht="12.75">
      <c r="A260" s="37" t="s">
        <v>148</v>
      </c>
      <c r="B260" s="35">
        <v>17287</v>
      </c>
      <c r="C260" s="35">
        <v>34</v>
      </c>
      <c r="D260" s="41">
        <f t="shared" si="57"/>
        <v>0.0019667958581593105</v>
      </c>
      <c r="E260" s="61">
        <f t="shared" si="64"/>
        <v>16973</v>
      </c>
      <c r="F260" s="35">
        <v>15231</v>
      </c>
      <c r="G260" s="35">
        <v>1742</v>
      </c>
      <c r="H260" s="42">
        <f t="shared" si="58"/>
        <v>0.8973664054675072</v>
      </c>
      <c r="I260" s="50">
        <f t="shared" si="59"/>
        <v>3.052200553820774</v>
      </c>
      <c r="J260" s="36">
        <f t="shared" si="60"/>
        <v>3.101503512573042</v>
      </c>
      <c r="K260" s="36">
        <f t="shared" si="61"/>
        <v>2.6211251435132032</v>
      </c>
      <c r="L260" s="55">
        <f t="shared" si="62"/>
        <v>0.005992704533611256</v>
      </c>
      <c r="M260" s="55">
        <f t="shared" si="63"/>
        <v>0.02569832402234637</v>
      </c>
      <c r="O260" s="35">
        <v>47239</v>
      </c>
      <c r="P260" s="35">
        <v>4566</v>
      </c>
      <c r="Q260" s="54">
        <v>29</v>
      </c>
      <c r="R260" s="54">
        <v>92</v>
      </c>
      <c r="S260" s="54">
        <v>2</v>
      </c>
      <c r="T260" s="54">
        <v>46</v>
      </c>
    </row>
    <row r="261" spans="1:20" ht="12.75">
      <c r="A261" s="37" t="s">
        <v>149</v>
      </c>
      <c r="B261" s="35">
        <v>1403</v>
      </c>
      <c r="C261" s="35">
        <v>146</v>
      </c>
      <c r="D261" s="41">
        <f t="shared" si="57"/>
        <v>0.10406272273699216</v>
      </c>
      <c r="E261" s="61">
        <f t="shared" si="64"/>
        <v>1192</v>
      </c>
      <c r="F261" s="35">
        <v>1072</v>
      </c>
      <c r="G261" s="35">
        <v>120</v>
      </c>
      <c r="H261" s="42">
        <f t="shared" si="58"/>
        <v>0.8993288590604027</v>
      </c>
      <c r="I261" s="50">
        <f t="shared" si="59"/>
        <v>2.412751677852349</v>
      </c>
      <c r="J261" s="36">
        <f t="shared" si="60"/>
        <v>2.4654850746268657</v>
      </c>
      <c r="K261" s="36">
        <f t="shared" si="61"/>
        <v>1.9416666666666667</v>
      </c>
      <c r="L261" s="55">
        <f t="shared" si="62"/>
        <v>0.005550416281221091</v>
      </c>
      <c r="M261" s="55">
        <f t="shared" si="63"/>
        <v>0.1276595744680851</v>
      </c>
      <c r="O261" s="35">
        <v>2643</v>
      </c>
      <c r="P261" s="35">
        <v>233</v>
      </c>
      <c r="Q261" s="54">
        <v>3</v>
      </c>
      <c r="R261" s="54">
        <v>6</v>
      </c>
      <c r="S261" s="54">
        <v>3</v>
      </c>
      <c r="T261" s="54">
        <v>18</v>
      </c>
    </row>
    <row r="262" spans="1:20" ht="12.75">
      <c r="A262" s="37" t="s">
        <v>152</v>
      </c>
      <c r="B262" s="35">
        <v>1281</v>
      </c>
      <c r="C262" s="35">
        <v>15</v>
      </c>
      <c r="D262" s="41">
        <f t="shared" si="57"/>
        <v>0.0117096018735363</v>
      </c>
      <c r="E262" s="61">
        <f t="shared" si="64"/>
        <v>1208</v>
      </c>
      <c r="F262" s="35">
        <v>889</v>
      </c>
      <c r="G262" s="35">
        <v>319</v>
      </c>
      <c r="H262" s="42">
        <f t="shared" si="58"/>
        <v>0.7359271523178808</v>
      </c>
      <c r="I262" s="50">
        <f t="shared" si="59"/>
        <v>2.8046357615894038</v>
      </c>
      <c r="J262" s="36">
        <f t="shared" si="60"/>
        <v>2.8773903262092237</v>
      </c>
      <c r="K262" s="36">
        <f t="shared" si="61"/>
        <v>2.6018808777429467</v>
      </c>
      <c r="L262" s="55">
        <f t="shared" si="62"/>
        <v>0.014364640883977901</v>
      </c>
      <c r="M262" s="55">
        <f t="shared" si="63"/>
        <v>0.012195121951219513</v>
      </c>
      <c r="O262" s="35">
        <v>2558</v>
      </c>
      <c r="P262" s="35">
        <v>830</v>
      </c>
      <c r="Q262" s="54">
        <v>3</v>
      </c>
      <c r="R262" s="54">
        <v>13</v>
      </c>
      <c r="S262" s="54">
        <v>5</v>
      </c>
      <c r="T262" s="54">
        <v>4</v>
      </c>
    </row>
    <row r="263" spans="1:20" ht="12.75">
      <c r="A263" s="37" t="s">
        <v>153</v>
      </c>
      <c r="B263" s="35">
        <v>16450</v>
      </c>
      <c r="C263" s="35">
        <v>823</v>
      </c>
      <c r="D263" s="41">
        <f aca="true" t="shared" si="65" ref="D263:D294">C263/B263</f>
        <v>0.050030395136778115</v>
      </c>
      <c r="E263" s="61">
        <f t="shared" si="64"/>
        <v>14809</v>
      </c>
      <c r="F263" s="35">
        <v>8250</v>
      </c>
      <c r="G263" s="35">
        <v>6559</v>
      </c>
      <c r="H263" s="42">
        <f aca="true" t="shared" si="66" ref="H263:H294">+F263/(F263+G263)</f>
        <v>0.5570936592612601</v>
      </c>
      <c r="I263" s="50">
        <f aca="true" t="shared" si="67" ref="I263:I294">(O263+P263)/E263</f>
        <v>2.1730704301438313</v>
      </c>
      <c r="J263" s="36">
        <f aca="true" t="shared" si="68" ref="J263:J294">O263/F263</f>
        <v>2.304</v>
      </c>
      <c r="K263" s="36">
        <f aca="true" t="shared" si="69" ref="K263:K294">P263/G263</f>
        <v>2.0083854246074098</v>
      </c>
      <c r="L263" s="55">
        <f aca="true" t="shared" si="70" ref="L263:L294">(R263)/(Q263+R263+F263)</f>
        <v>0.016159695817490494</v>
      </c>
      <c r="M263" s="55">
        <f aca="true" t="shared" si="71" ref="M263:M294">T263/(S263+T263+G263)</f>
        <v>0.05467853042479908</v>
      </c>
      <c r="O263" s="35">
        <v>19008</v>
      </c>
      <c r="P263" s="35">
        <v>13173</v>
      </c>
      <c r="Q263" s="54">
        <v>30</v>
      </c>
      <c r="R263" s="54">
        <v>136</v>
      </c>
      <c r="S263" s="54">
        <v>28</v>
      </c>
      <c r="T263" s="54">
        <v>381</v>
      </c>
    </row>
    <row r="264" spans="1:20" ht="12.75">
      <c r="A264" s="37" t="s">
        <v>154</v>
      </c>
      <c r="B264" s="35">
        <v>7921</v>
      </c>
      <c r="C264" s="35">
        <v>35</v>
      </c>
      <c r="D264" s="41">
        <f t="shared" si="65"/>
        <v>0.004418634010857215</v>
      </c>
      <c r="E264" s="61">
        <f t="shared" si="64"/>
        <v>7513</v>
      </c>
      <c r="F264" s="35">
        <v>5370</v>
      </c>
      <c r="G264" s="35">
        <v>2143</v>
      </c>
      <c r="H264" s="42">
        <f t="shared" si="66"/>
        <v>0.7147610807932916</v>
      </c>
      <c r="I264" s="50">
        <f t="shared" si="67"/>
        <v>2.583521895381339</v>
      </c>
      <c r="J264" s="36">
        <f t="shared" si="68"/>
        <v>2.794785847299814</v>
      </c>
      <c r="K264" s="36">
        <f t="shared" si="69"/>
        <v>2.054129724685021</v>
      </c>
      <c r="L264" s="55">
        <f t="shared" si="70"/>
        <v>0.012103429304969741</v>
      </c>
      <c r="M264" s="55">
        <f t="shared" si="71"/>
        <v>0.0633955709943552</v>
      </c>
      <c r="O264" s="35">
        <v>15008</v>
      </c>
      <c r="P264" s="35">
        <v>4402</v>
      </c>
      <c r="Q264" s="54">
        <v>17</v>
      </c>
      <c r="R264" s="54">
        <v>66</v>
      </c>
      <c r="S264" s="54">
        <v>14</v>
      </c>
      <c r="T264" s="54">
        <v>146</v>
      </c>
    </row>
    <row r="265" spans="1:20" ht="12.75">
      <c r="A265" s="37" t="s">
        <v>155</v>
      </c>
      <c r="B265" s="35">
        <v>189</v>
      </c>
      <c r="C265" s="35">
        <v>2</v>
      </c>
      <c r="D265" s="41">
        <f t="shared" si="65"/>
        <v>0.010582010582010581</v>
      </c>
      <c r="E265" s="61">
        <f t="shared" si="64"/>
        <v>183</v>
      </c>
      <c r="F265" s="35">
        <v>177</v>
      </c>
      <c r="G265" s="35">
        <v>6</v>
      </c>
      <c r="H265" s="42">
        <f t="shared" si="66"/>
        <v>0.9672131147540983</v>
      </c>
      <c r="I265" s="50">
        <f t="shared" si="67"/>
        <v>2.759562841530055</v>
      </c>
      <c r="J265" s="36">
        <f t="shared" si="68"/>
        <v>2.7966101694915255</v>
      </c>
      <c r="K265" s="36">
        <f t="shared" si="69"/>
        <v>1.6666666666666667</v>
      </c>
      <c r="L265" s="55">
        <f t="shared" si="70"/>
        <v>0.016574585635359115</v>
      </c>
      <c r="M265" s="55">
        <f t="shared" si="71"/>
        <v>0</v>
      </c>
      <c r="O265" s="35">
        <v>495</v>
      </c>
      <c r="P265" s="35">
        <v>10</v>
      </c>
      <c r="Q265" s="54">
        <v>1</v>
      </c>
      <c r="R265" s="54">
        <v>3</v>
      </c>
      <c r="S265" s="54">
        <v>0</v>
      </c>
      <c r="T265" s="54">
        <v>0</v>
      </c>
    </row>
    <row r="266" spans="1:20" ht="12.75">
      <c r="A266" s="37" t="s">
        <v>156</v>
      </c>
      <c r="B266" s="35">
        <v>3146</v>
      </c>
      <c r="C266" s="35">
        <v>8</v>
      </c>
      <c r="D266" s="41">
        <f t="shared" si="65"/>
        <v>0.0025429116338207248</v>
      </c>
      <c r="E266" s="61">
        <f t="shared" si="64"/>
        <v>3076</v>
      </c>
      <c r="F266" s="35">
        <v>2865</v>
      </c>
      <c r="G266" s="35">
        <v>211</v>
      </c>
      <c r="H266" s="42">
        <f t="shared" si="66"/>
        <v>0.9314044213263979</v>
      </c>
      <c r="I266" s="50">
        <f t="shared" si="67"/>
        <v>2.76592977893368</v>
      </c>
      <c r="J266" s="36">
        <f t="shared" si="68"/>
        <v>2.7923211169284468</v>
      </c>
      <c r="K266" s="36">
        <f t="shared" si="69"/>
        <v>2.4075829383886256</v>
      </c>
      <c r="L266" s="55">
        <f t="shared" si="70"/>
        <v>0.007947477539737388</v>
      </c>
      <c r="M266" s="55">
        <f t="shared" si="71"/>
        <v>0.0228310502283105</v>
      </c>
      <c r="O266" s="35">
        <v>8000</v>
      </c>
      <c r="P266" s="35">
        <v>508</v>
      </c>
      <c r="Q266" s="54">
        <v>6</v>
      </c>
      <c r="R266" s="54">
        <v>23</v>
      </c>
      <c r="S266" s="54">
        <v>3</v>
      </c>
      <c r="T266" s="54">
        <v>5</v>
      </c>
    </row>
    <row r="267" spans="1:20" ht="12.75">
      <c r="A267" s="37" t="s">
        <v>157</v>
      </c>
      <c r="B267" s="35">
        <v>2893</v>
      </c>
      <c r="C267" s="35">
        <v>15</v>
      </c>
      <c r="D267" s="41">
        <f t="shared" si="65"/>
        <v>0.005184929139301763</v>
      </c>
      <c r="E267" s="61">
        <f t="shared" si="64"/>
        <v>2790</v>
      </c>
      <c r="F267" s="35">
        <v>2110</v>
      </c>
      <c r="G267" s="35">
        <v>680</v>
      </c>
      <c r="H267" s="42">
        <f t="shared" si="66"/>
        <v>0.7562724014336918</v>
      </c>
      <c r="I267" s="50">
        <f t="shared" si="67"/>
        <v>2.7996415770609318</v>
      </c>
      <c r="J267" s="36">
        <f t="shared" si="68"/>
        <v>2.9796208530805686</v>
      </c>
      <c r="K267" s="36">
        <f t="shared" si="69"/>
        <v>2.2411764705882353</v>
      </c>
      <c r="L267" s="55">
        <f t="shared" si="70"/>
        <v>0.009781089892873778</v>
      </c>
      <c r="M267" s="55">
        <f t="shared" si="71"/>
        <v>0.03536067892503536</v>
      </c>
      <c r="O267" s="35">
        <v>6287</v>
      </c>
      <c r="P267" s="35">
        <v>1524</v>
      </c>
      <c r="Q267" s="54">
        <v>16</v>
      </c>
      <c r="R267" s="54">
        <v>21</v>
      </c>
      <c r="S267" s="54">
        <v>2</v>
      </c>
      <c r="T267" s="54">
        <v>25</v>
      </c>
    </row>
    <row r="268" spans="1:20" ht="12.75">
      <c r="A268" s="37" t="s">
        <v>158</v>
      </c>
      <c r="B268" s="35">
        <v>1241</v>
      </c>
      <c r="C268" s="35">
        <v>5</v>
      </c>
      <c r="D268" s="41">
        <f t="shared" si="65"/>
        <v>0.0040290088638195</v>
      </c>
      <c r="E268" s="61">
        <f t="shared" si="64"/>
        <v>1184</v>
      </c>
      <c r="F268" s="35">
        <v>1094</v>
      </c>
      <c r="G268" s="35">
        <v>90</v>
      </c>
      <c r="H268" s="42">
        <f t="shared" si="66"/>
        <v>0.9239864864864865</v>
      </c>
      <c r="I268" s="50">
        <f t="shared" si="67"/>
        <v>3.0337837837837838</v>
      </c>
      <c r="J268" s="36">
        <f t="shared" si="68"/>
        <v>3.1380255941499087</v>
      </c>
      <c r="K268" s="36">
        <f t="shared" si="69"/>
        <v>1.7666666666666666</v>
      </c>
      <c r="L268" s="55">
        <f t="shared" si="70"/>
        <v>0.004508566275924256</v>
      </c>
      <c r="M268" s="55">
        <f t="shared" si="71"/>
        <v>0.21551724137931033</v>
      </c>
      <c r="O268" s="35">
        <v>3433</v>
      </c>
      <c r="P268" s="35">
        <v>159</v>
      </c>
      <c r="Q268" s="54">
        <v>10</v>
      </c>
      <c r="R268" s="54">
        <v>5</v>
      </c>
      <c r="S268" s="54">
        <v>1</v>
      </c>
      <c r="T268" s="54">
        <v>25</v>
      </c>
    </row>
    <row r="269" spans="1:20" ht="12.75">
      <c r="A269" s="37" t="s">
        <v>159</v>
      </c>
      <c r="B269" s="35">
        <v>2597</v>
      </c>
      <c r="C269" s="35">
        <v>8</v>
      </c>
      <c r="D269" s="41">
        <f t="shared" si="65"/>
        <v>0.0030804774740084712</v>
      </c>
      <c r="E269" s="61">
        <f t="shared" si="64"/>
        <v>2442</v>
      </c>
      <c r="F269" s="35">
        <v>919</v>
      </c>
      <c r="G269" s="35">
        <v>1523</v>
      </c>
      <c r="H269" s="42">
        <f t="shared" si="66"/>
        <v>0.3763308763308763</v>
      </c>
      <c r="I269" s="50">
        <f t="shared" si="67"/>
        <v>2.680999180999181</v>
      </c>
      <c r="J269" s="36">
        <f t="shared" si="68"/>
        <v>2.4907508161044616</v>
      </c>
      <c r="K269" s="36">
        <f t="shared" si="69"/>
        <v>2.7957977675640184</v>
      </c>
      <c r="L269" s="55">
        <f t="shared" si="70"/>
        <v>0.008592910848549946</v>
      </c>
      <c r="M269" s="55">
        <f t="shared" si="71"/>
        <v>0.05390334572490706</v>
      </c>
      <c r="O269" s="35">
        <v>2289</v>
      </c>
      <c r="P269" s="35">
        <v>4258</v>
      </c>
      <c r="Q269" s="54">
        <v>4</v>
      </c>
      <c r="R269" s="54">
        <v>8</v>
      </c>
      <c r="S269" s="54">
        <v>4</v>
      </c>
      <c r="T269" s="54">
        <v>87</v>
      </c>
    </row>
    <row r="270" spans="1:20" ht="12.75">
      <c r="A270" s="37" t="s">
        <v>161</v>
      </c>
      <c r="B270" s="35">
        <v>7407</v>
      </c>
      <c r="C270" s="35">
        <v>39</v>
      </c>
      <c r="D270" s="41">
        <f t="shared" si="65"/>
        <v>0.005265289590927501</v>
      </c>
      <c r="E270" s="61">
        <f t="shared" si="64"/>
        <v>7226</v>
      </c>
      <c r="F270" s="35">
        <v>6755</v>
      </c>
      <c r="G270" s="35">
        <v>471</v>
      </c>
      <c r="H270" s="42">
        <f t="shared" si="66"/>
        <v>0.9348187102131192</v>
      </c>
      <c r="I270" s="50">
        <f t="shared" si="67"/>
        <v>2.996125103791863</v>
      </c>
      <c r="J270" s="36">
        <f t="shared" si="68"/>
        <v>3.0365655070318285</v>
      </c>
      <c r="K270" s="36">
        <f t="shared" si="69"/>
        <v>2.416135881104034</v>
      </c>
      <c r="L270" s="55">
        <f t="shared" si="70"/>
        <v>0.0068935171604576125</v>
      </c>
      <c r="M270" s="55">
        <f t="shared" si="71"/>
        <v>0.04462474645030426</v>
      </c>
      <c r="O270" s="35">
        <v>20512</v>
      </c>
      <c r="P270" s="35">
        <v>1138</v>
      </c>
      <c r="Q270" s="54">
        <v>16</v>
      </c>
      <c r="R270" s="54">
        <v>47</v>
      </c>
      <c r="S270" s="54">
        <v>0</v>
      </c>
      <c r="T270" s="54">
        <v>22</v>
      </c>
    </row>
    <row r="271" spans="1:20" ht="12.75">
      <c r="A271" s="37" t="s">
        <v>162</v>
      </c>
      <c r="B271" s="35">
        <v>5844</v>
      </c>
      <c r="C271" s="35">
        <v>18</v>
      </c>
      <c r="D271" s="41">
        <f t="shared" si="65"/>
        <v>0.003080082135523614</v>
      </c>
      <c r="E271" s="61">
        <f t="shared" si="64"/>
        <v>5731</v>
      </c>
      <c r="F271" s="35">
        <v>5510</v>
      </c>
      <c r="G271" s="35">
        <v>221</v>
      </c>
      <c r="H271" s="42">
        <f t="shared" si="66"/>
        <v>0.9614377944512301</v>
      </c>
      <c r="I271" s="50">
        <f t="shared" si="67"/>
        <v>2.965451055662188</v>
      </c>
      <c r="J271" s="36">
        <f t="shared" si="68"/>
        <v>2.987114337568058</v>
      </c>
      <c r="K271" s="36">
        <f t="shared" si="69"/>
        <v>2.425339366515837</v>
      </c>
      <c r="L271" s="55">
        <f t="shared" si="70"/>
        <v>0.005934184499190793</v>
      </c>
      <c r="M271" s="55">
        <f t="shared" si="71"/>
        <v>0.034782608695652174</v>
      </c>
      <c r="O271" s="35">
        <v>16459</v>
      </c>
      <c r="P271" s="35">
        <v>536</v>
      </c>
      <c r="Q271" s="54">
        <v>18</v>
      </c>
      <c r="R271" s="54">
        <v>33</v>
      </c>
      <c r="S271" s="54">
        <v>1</v>
      </c>
      <c r="T271" s="54">
        <v>8</v>
      </c>
    </row>
    <row r="272" spans="1:20" ht="12.75">
      <c r="A272" s="37" t="s">
        <v>165</v>
      </c>
      <c r="B272" s="35">
        <v>323</v>
      </c>
      <c r="C272" s="35">
        <v>27</v>
      </c>
      <c r="D272" s="41">
        <f t="shared" si="65"/>
        <v>0.08359133126934984</v>
      </c>
      <c r="E272" s="61">
        <f t="shared" si="64"/>
        <v>272</v>
      </c>
      <c r="F272" s="35">
        <v>229</v>
      </c>
      <c r="G272" s="35">
        <v>43</v>
      </c>
      <c r="H272" s="42">
        <f t="shared" si="66"/>
        <v>0.8419117647058824</v>
      </c>
      <c r="I272" s="50">
        <f t="shared" si="67"/>
        <v>2.9779411764705883</v>
      </c>
      <c r="J272" s="36">
        <f t="shared" si="68"/>
        <v>3.074235807860262</v>
      </c>
      <c r="K272" s="36">
        <f t="shared" si="69"/>
        <v>2.4651162790697674</v>
      </c>
      <c r="L272" s="55">
        <f t="shared" si="70"/>
        <v>0.016877637130801686</v>
      </c>
      <c r="M272" s="55">
        <f t="shared" si="71"/>
        <v>0.0425531914893617</v>
      </c>
      <c r="O272" s="35">
        <v>704</v>
      </c>
      <c r="P272" s="35">
        <v>106</v>
      </c>
      <c r="Q272" s="54">
        <v>4</v>
      </c>
      <c r="R272" s="54">
        <v>4</v>
      </c>
      <c r="S272" s="54">
        <v>2</v>
      </c>
      <c r="T272" s="54">
        <v>2</v>
      </c>
    </row>
    <row r="273" spans="1:20" ht="12.75">
      <c r="A273" s="37" t="s">
        <v>169</v>
      </c>
      <c r="B273" s="35">
        <v>7622</v>
      </c>
      <c r="C273" s="35">
        <v>43</v>
      </c>
      <c r="D273" s="41">
        <f t="shared" si="65"/>
        <v>0.005641563893991079</v>
      </c>
      <c r="E273" s="61">
        <f t="shared" si="64"/>
        <v>7448</v>
      </c>
      <c r="F273" s="35">
        <v>6964</v>
      </c>
      <c r="G273" s="35">
        <v>484</v>
      </c>
      <c r="H273" s="42">
        <f t="shared" si="66"/>
        <v>0.935016111707841</v>
      </c>
      <c r="I273" s="50">
        <f t="shared" si="67"/>
        <v>2.962674543501611</v>
      </c>
      <c r="J273" s="36">
        <f t="shared" si="68"/>
        <v>2.9939689833429064</v>
      </c>
      <c r="K273" s="36">
        <f t="shared" si="69"/>
        <v>2.512396694214876</v>
      </c>
      <c r="L273" s="55">
        <f t="shared" si="70"/>
        <v>0.0061209964412811384</v>
      </c>
      <c r="M273" s="55">
        <f t="shared" si="71"/>
        <v>0.03180914512922465</v>
      </c>
      <c r="O273" s="35">
        <v>20850</v>
      </c>
      <c r="P273" s="35">
        <v>1216</v>
      </c>
      <c r="Q273" s="54">
        <v>18</v>
      </c>
      <c r="R273" s="54">
        <v>43</v>
      </c>
      <c r="S273" s="54">
        <v>3</v>
      </c>
      <c r="T273" s="54">
        <v>16</v>
      </c>
    </row>
    <row r="274" spans="1:20" ht="12.75">
      <c r="A274" s="37" t="s">
        <v>171</v>
      </c>
      <c r="B274" s="35">
        <v>440</v>
      </c>
      <c r="C274" s="35">
        <v>38</v>
      </c>
      <c r="D274" s="41">
        <f t="shared" si="65"/>
        <v>0.08636363636363636</v>
      </c>
      <c r="E274" s="61">
        <f t="shared" si="64"/>
        <v>379</v>
      </c>
      <c r="F274" s="35">
        <v>330</v>
      </c>
      <c r="G274" s="35">
        <v>49</v>
      </c>
      <c r="H274" s="42">
        <f t="shared" si="66"/>
        <v>0.8707124010554089</v>
      </c>
      <c r="I274" s="50">
        <f t="shared" si="67"/>
        <v>2.6306068601583115</v>
      </c>
      <c r="J274" s="36">
        <f t="shared" si="68"/>
        <v>2.672727272727273</v>
      </c>
      <c r="K274" s="36">
        <f t="shared" si="69"/>
        <v>2.3469387755102042</v>
      </c>
      <c r="L274" s="55">
        <f t="shared" si="70"/>
        <v>0.020771513353115726</v>
      </c>
      <c r="M274" s="55">
        <f t="shared" si="71"/>
        <v>0.07547169811320754</v>
      </c>
      <c r="O274" s="35">
        <v>882</v>
      </c>
      <c r="P274" s="35">
        <v>115</v>
      </c>
      <c r="Q274" s="54">
        <v>0</v>
      </c>
      <c r="R274" s="54">
        <v>7</v>
      </c>
      <c r="S274" s="54">
        <v>0</v>
      </c>
      <c r="T274" s="54">
        <v>4</v>
      </c>
    </row>
    <row r="275" spans="1:20" ht="12.75">
      <c r="A275" s="37" t="s">
        <v>173</v>
      </c>
      <c r="B275" s="35">
        <v>7701</v>
      </c>
      <c r="C275" s="35">
        <v>26</v>
      </c>
      <c r="D275" s="41">
        <f t="shared" si="65"/>
        <v>0.0033761849110505128</v>
      </c>
      <c r="E275" s="61">
        <f t="shared" si="64"/>
        <v>7396</v>
      </c>
      <c r="F275" s="35">
        <v>4760</v>
      </c>
      <c r="G275" s="35">
        <v>2636</v>
      </c>
      <c r="H275" s="42">
        <f t="shared" si="66"/>
        <v>0.6435911303407247</v>
      </c>
      <c r="I275" s="50">
        <f t="shared" si="67"/>
        <v>2.5406976744186047</v>
      </c>
      <c r="J275" s="36">
        <f t="shared" si="68"/>
        <v>2.6758403361344536</v>
      </c>
      <c r="K275" s="36">
        <f t="shared" si="69"/>
        <v>2.2966616084977236</v>
      </c>
      <c r="L275" s="55">
        <f t="shared" si="70"/>
        <v>0.006863560732113145</v>
      </c>
      <c r="M275" s="55">
        <f t="shared" si="71"/>
        <v>0.05438282647584973</v>
      </c>
      <c r="O275" s="35">
        <v>12737</v>
      </c>
      <c r="P275" s="35">
        <v>6054</v>
      </c>
      <c r="Q275" s="54">
        <v>15</v>
      </c>
      <c r="R275" s="54">
        <v>33</v>
      </c>
      <c r="S275" s="54">
        <v>7</v>
      </c>
      <c r="T275" s="54">
        <v>152</v>
      </c>
    </row>
    <row r="276" spans="1:20" ht="12.75">
      <c r="A276" s="37" t="s">
        <v>177</v>
      </c>
      <c r="B276" s="35">
        <v>840</v>
      </c>
      <c r="C276" s="35">
        <v>4</v>
      </c>
      <c r="D276" s="41">
        <f t="shared" si="65"/>
        <v>0.004761904761904762</v>
      </c>
      <c r="E276" s="61">
        <f t="shared" si="64"/>
        <v>819</v>
      </c>
      <c r="F276" s="35">
        <v>806</v>
      </c>
      <c r="G276" s="35">
        <v>13</v>
      </c>
      <c r="H276" s="42">
        <f t="shared" si="66"/>
        <v>0.9841269841269841</v>
      </c>
      <c r="I276" s="50">
        <f t="shared" si="67"/>
        <v>3.288156288156288</v>
      </c>
      <c r="J276" s="36">
        <f t="shared" si="68"/>
        <v>3.2828784119106698</v>
      </c>
      <c r="K276" s="36">
        <f t="shared" si="69"/>
        <v>3.6153846153846154</v>
      </c>
      <c r="L276" s="55">
        <f t="shared" si="70"/>
        <v>0.004914004914004914</v>
      </c>
      <c r="M276" s="55">
        <f t="shared" si="71"/>
        <v>0</v>
      </c>
      <c r="O276" s="35">
        <v>2646</v>
      </c>
      <c r="P276" s="35">
        <v>47</v>
      </c>
      <c r="Q276" s="54">
        <v>4</v>
      </c>
      <c r="R276" s="54">
        <v>4</v>
      </c>
      <c r="S276" s="54">
        <v>0</v>
      </c>
      <c r="T276" s="54">
        <v>0</v>
      </c>
    </row>
    <row r="277" spans="1:20" ht="12.75">
      <c r="A277" s="37" t="s">
        <v>178</v>
      </c>
      <c r="B277" s="35">
        <v>1125</v>
      </c>
      <c r="C277" s="35">
        <v>24</v>
      </c>
      <c r="D277" s="41">
        <f t="shared" si="65"/>
        <v>0.021333333333333333</v>
      </c>
      <c r="E277" s="61">
        <f t="shared" si="64"/>
        <v>1071</v>
      </c>
      <c r="F277" s="35">
        <v>1028</v>
      </c>
      <c r="G277" s="35">
        <v>43</v>
      </c>
      <c r="H277" s="42">
        <f t="shared" si="66"/>
        <v>0.9598506069094305</v>
      </c>
      <c r="I277" s="50">
        <f t="shared" si="67"/>
        <v>3.265172735760971</v>
      </c>
      <c r="J277" s="36">
        <f t="shared" si="68"/>
        <v>3.3103112840466924</v>
      </c>
      <c r="K277" s="36">
        <f t="shared" si="69"/>
        <v>2.186046511627907</v>
      </c>
      <c r="L277" s="55">
        <f t="shared" si="70"/>
        <v>0.007640878701050621</v>
      </c>
      <c r="M277" s="55">
        <f t="shared" si="71"/>
        <v>0.044444444444444446</v>
      </c>
      <c r="O277" s="35">
        <v>3403</v>
      </c>
      <c r="P277" s="35">
        <v>94</v>
      </c>
      <c r="Q277" s="54">
        <v>11</v>
      </c>
      <c r="R277" s="54">
        <v>8</v>
      </c>
      <c r="S277" s="54">
        <v>0</v>
      </c>
      <c r="T277" s="54">
        <v>2</v>
      </c>
    </row>
    <row r="278" spans="1:20" ht="12.75">
      <c r="A278" s="37" t="s">
        <v>181</v>
      </c>
      <c r="B278" s="35">
        <v>3174</v>
      </c>
      <c r="C278" s="35">
        <v>4</v>
      </c>
      <c r="D278" s="41">
        <f t="shared" si="65"/>
        <v>0.001260239445494644</v>
      </c>
      <c r="E278" s="61">
        <f t="shared" si="64"/>
        <v>2974</v>
      </c>
      <c r="F278" s="35">
        <v>1831</v>
      </c>
      <c r="G278" s="35">
        <v>1143</v>
      </c>
      <c r="H278" s="42">
        <f t="shared" si="66"/>
        <v>0.6156691324815063</v>
      </c>
      <c r="I278" s="50">
        <f t="shared" si="67"/>
        <v>4.719569603227976</v>
      </c>
      <c r="J278" s="36">
        <f t="shared" si="68"/>
        <v>4.571818678317859</v>
      </c>
      <c r="K278" s="36">
        <f t="shared" si="69"/>
        <v>4.956255468066492</v>
      </c>
      <c r="L278" s="55">
        <f t="shared" si="70"/>
        <v>0.03167898627243928</v>
      </c>
      <c r="M278" s="55">
        <f t="shared" si="71"/>
        <v>0.06306306306306306</v>
      </c>
      <c r="O278" s="35">
        <v>8371</v>
      </c>
      <c r="P278" s="35">
        <v>5665</v>
      </c>
      <c r="Q278" s="54">
        <v>3</v>
      </c>
      <c r="R278" s="54">
        <v>60</v>
      </c>
      <c r="S278" s="54">
        <v>1</v>
      </c>
      <c r="T278" s="54">
        <v>77</v>
      </c>
    </row>
    <row r="279" spans="1:20" ht="12.75">
      <c r="A279" s="37" t="s">
        <v>182</v>
      </c>
      <c r="B279" s="35">
        <v>3371</v>
      </c>
      <c r="C279" s="35">
        <v>11</v>
      </c>
      <c r="D279" s="41">
        <f t="shared" si="65"/>
        <v>0.003263126668644319</v>
      </c>
      <c r="E279" s="61">
        <f t="shared" si="64"/>
        <v>3271</v>
      </c>
      <c r="F279" s="35">
        <v>2707</v>
      </c>
      <c r="G279" s="35">
        <v>564</v>
      </c>
      <c r="H279" s="42">
        <f t="shared" si="66"/>
        <v>0.8275756649342708</v>
      </c>
      <c r="I279" s="50">
        <f t="shared" si="67"/>
        <v>2.9672882910424945</v>
      </c>
      <c r="J279" s="36">
        <f t="shared" si="68"/>
        <v>3.059475434059845</v>
      </c>
      <c r="K279" s="36">
        <f t="shared" si="69"/>
        <v>2.524822695035461</v>
      </c>
      <c r="L279" s="55">
        <f t="shared" si="70"/>
        <v>0.00659582264565775</v>
      </c>
      <c r="M279" s="55">
        <f t="shared" si="71"/>
        <v>0.03577512776831346</v>
      </c>
      <c r="O279" s="35">
        <v>8282</v>
      </c>
      <c r="P279" s="35">
        <v>1424</v>
      </c>
      <c r="Q279" s="54">
        <v>4</v>
      </c>
      <c r="R279" s="54">
        <v>18</v>
      </c>
      <c r="S279" s="54">
        <v>2</v>
      </c>
      <c r="T279" s="54">
        <v>21</v>
      </c>
    </row>
    <row r="280" spans="1:20" ht="12.75">
      <c r="A280" s="37" t="s">
        <v>188</v>
      </c>
      <c r="B280" s="35">
        <v>6818</v>
      </c>
      <c r="C280" s="35">
        <v>18</v>
      </c>
      <c r="D280" s="41">
        <f t="shared" si="65"/>
        <v>0.0026400704018773834</v>
      </c>
      <c r="E280" s="61">
        <f t="shared" si="64"/>
        <v>6650</v>
      </c>
      <c r="F280" s="35">
        <v>5863</v>
      </c>
      <c r="G280" s="35">
        <v>787</v>
      </c>
      <c r="H280" s="42">
        <f t="shared" si="66"/>
        <v>0.8816541353383459</v>
      </c>
      <c r="I280" s="50">
        <f t="shared" si="67"/>
        <v>2.9830075187969927</v>
      </c>
      <c r="J280" s="36">
        <f t="shared" si="68"/>
        <v>3.060890329183012</v>
      </c>
      <c r="K280" s="36">
        <f t="shared" si="69"/>
        <v>2.4027954256670903</v>
      </c>
      <c r="L280" s="55">
        <f t="shared" si="70"/>
        <v>0.005406318634904545</v>
      </c>
      <c r="M280" s="55">
        <f t="shared" si="71"/>
        <v>0.045949214026602174</v>
      </c>
      <c r="O280" s="35">
        <v>17946</v>
      </c>
      <c r="P280" s="35">
        <v>1891</v>
      </c>
      <c r="Q280" s="54">
        <v>24</v>
      </c>
      <c r="R280" s="54">
        <v>32</v>
      </c>
      <c r="S280" s="54">
        <v>2</v>
      </c>
      <c r="T280" s="54">
        <v>38</v>
      </c>
    </row>
    <row r="281" spans="1:20" ht="12.75">
      <c r="A281" s="37" t="s">
        <v>192</v>
      </c>
      <c r="B281" s="35">
        <v>2438</v>
      </c>
      <c r="C281" s="35">
        <v>94</v>
      </c>
      <c r="D281" s="41">
        <f t="shared" si="65"/>
        <v>0.03855619360131255</v>
      </c>
      <c r="E281" s="61">
        <f t="shared" si="64"/>
        <v>2259</v>
      </c>
      <c r="F281" s="35">
        <v>2014</v>
      </c>
      <c r="G281" s="35">
        <v>245</v>
      </c>
      <c r="H281" s="42">
        <f t="shared" si="66"/>
        <v>0.8915449313855688</v>
      </c>
      <c r="I281" s="50">
        <f t="shared" si="67"/>
        <v>2.231518370960602</v>
      </c>
      <c r="J281" s="36">
        <f t="shared" si="68"/>
        <v>2.295928500496524</v>
      </c>
      <c r="K281" s="36">
        <f t="shared" si="69"/>
        <v>1.7020408163265306</v>
      </c>
      <c r="L281" s="55">
        <f t="shared" si="70"/>
        <v>0.012676743052169674</v>
      </c>
      <c r="M281" s="55">
        <f t="shared" si="71"/>
        <v>0.0040650406504065045</v>
      </c>
      <c r="O281" s="35">
        <v>4624</v>
      </c>
      <c r="P281" s="35">
        <v>417</v>
      </c>
      <c r="Q281" s="54">
        <v>11</v>
      </c>
      <c r="R281" s="54">
        <v>26</v>
      </c>
      <c r="S281" s="54">
        <v>0</v>
      </c>
      <c r="T281" s="54">
        <v>1</v>
      </c>
    </row>
    <row r="282" spans="1:20" ht="12.75">
      <c r="A282" s="37" t="s">
        <v>194</v>
      </c>
      <c r="B282" s="35">
        <v>231</v>
      </c>
      <c r="C282" s="35">
        <v>0</v>
      </c>
      <c r="D282" s="41">
        <f t="shared" si="65"/>
        <v>0</v>
      </c>
      <c r="E282" s="61">
        <f t="shared" si="64"/>
        <v>231</v>
      </c>
      <c r="F282" s="35">
        <v>205</v>
      </c>
      <c r="G282" s="35">
        <v>26</v>
      </c>
      <c r="H282" s="42">
        <f t="shared" si="66"/>
        <v>0.8874458874458875</v>
      </c>
      <c r="I282" s="50">
        <f t="shared" si="67"/>
        <v>2.9783549783549783</v>
      </c>
      <c r="J282" s="36">
        <f t="shared" si="68"/>
        <v>3.078048780487805</v>
      </c>
      <c r="K282" s="36">
        <f t="shared" si="69"/>
        <v>2.1923076923076925</v>
      </c>
      <c r="L282" s="55">
        <f t="shared" si="70"/>
        <v>0</v>
      </c>
      <c r="M282" s="55">
        <f t="shared" si="71"/>
        <v>0</v>
      </c>
      <c r="O282" s="35">
        <v>631</v>
      </c>
      <c r="P282" s="35">
        <v>57</v>
      </c>
      <c r="Q282" s="54">
        <v>0</v>
      </c>
      <c r="R282" s="54">
        <v>0</v>
      </c>
      <c r="S282" s="54">
        <v>0</v>
      </c>
      <c r="T282" s="54">
        <v>0</v>
      </c>
    </row>
    <row r="283" spans="1:20" ht="12.75">
      <c r="A283" s="37" t="s">
        <v>195</v>
      </c>
      <c r="B283" s="35">
        <v>6212</v>
      </c>
      <c r="C283" s="35">
        <v>9</v>
      </c>
      <c r="D283" s="41">
        <f t="shared" si="65"/>
        <v>0.0014488087572440437</v>
      </c>
      <c r="E283" s="61">
        <f t="shared" si="64"/>
        <v>6084</v>
      </c>
      <c r="F283" s="35">
        <v>5602</v>
      </c>
      <c r="G283" s="35">
        <v>482</v>
      </c>
      <c r="H283" s="42">
        <f t="shared" si="66"/>
        <v>0.92077580539119</v>
      </c>
      <c r="I283" s="50">
        <f t="shared" si="67"/>
        <v>2.9372123602892835</v>
      </c>
      <c r="J283" s="36">
        <f t="shared" si="68"/>
        <v>2.99964298464834</v>
      </c>
      <c r="K283" s="36">
        <f t="shared" si="69"/>
        <v>2.211618257261411</v>
      </c>
      <c r="L283" s="55">
        <f t="shared" si="70"/>
        <v>0.006016634224031145</v>
      </c>
      <c r="M283" s="55">
        <f t="shared" si="71"/>
        <v>0.035856573705179286</v>
      </c>
      <c r="O283" s="35">
        <v>16804</v>
      </c>
      <c r="P283" s="35">
        <v>1066</v>
      </c>
      <c r="Q283" s="54">
        <v>15</v>
      </c>
      <c r="R283" s="54">
        <v>34</v>
      </c>
      <c r="S283" s="54">
        <v>2</v>
      </c>
      <c r="T283" s="54">
        <v>18</v>
      </c>
    </row>
    <row r="284" spans="1:20" ht="12.75">
      <c r="A284" s="37" t="s">
        <v>196</v>
      </c>
      <c r="B284" s="35">
        <v>4125</v>
      </c>
      <c r="C284" s="35">
        <v>7</v>
      </c>
      <c r="D284" s="41">
        <f t="shared" si="65"/>
        <v>0.001696969696969697</v>
      </c>
      <c r="E284" s="61">
        <f t="shared" si="64"/>
        <v>4044</v>
      </c>
      <c r="F284" s="35">
        <v>3769</v>
      </c>
      <c r="G284" s="35">
        <v>275</v>
      </c>
      <c r="H284" s="42">
        <f t="shared" si="66"/>
        <v>0.9319980217606331</v>
      </c>
      <c r="I284" s="50">
        <f t="shared" si="67"/>
        <v>3.0304154302670625</v>
      </c>
      <c r="J284" s="36">
        <f t="shared" si="68"/>
        <v>3.068187848235606</v>
      </c>
      <c r="K284" s="36">
        <f t="shared" si="69"/>
        <v>2.5127272727272727</v>
      </c>
      <c r="L284" s="55">
        <f t="shared" si="70"/>
        <v>0.007349081364829396</v>
      </c>
      <c r="M284" s="55">
        <f t="shared" si="71"/>
        <v>0.028268551236749116</v>
      </c>
      <c r="O284" s="35">
        <v>11564</v>
      </c>
      <c r="P284" s="35">
        <v>691</v>
      </c>
      <c r="Q284" s="54">
        <v>13</v>
      </c>
      <c r="R284" s="54">
        <v>28</v>
      </c>
      <c r="S284" s="54">
        <v>0</v>
      </c>
      <c r="T284" s="54">
        <v>8</v>
      </c>
    </row>
    <row r="285" spans="1:20" ht="12.75">
      <c r="A285" s="37" t="s">
        <v>197</v>
      </c>
      <c r="B285" s="35">
        <v>5016</v>
      </c>
      <c r="C285" s="35">
        <v>14</v>
      </c>
      <c r="D285" s="41">
        <f t="shared" si="65"/>
        <v>0.0027910685805422647</v>
      </c>
      <c r="E285" s="61">
        <f t="shared" si="64"/>
        <v>4888</v>
      </c>
      <c r="F285" s="35">
        <v>4563</v>
      </c>
      <c r="G285" s="35">
        <v>325</v>
      </c>
      <c r="H285" s="42">
        <f t="shared" si="66"/>
        <v>0.9335106382978723</v>
      </c>
      <c r="I285" s="50">
        <f t="shared" si="67"/>
        <v>3.046440261865794</v>
      </c>
      <c r="J285" s="36">
        <f t="shared" si="68"/>
        <v>3.049090510628972</v>
      </c>
      <c r="K285" s="36">
        <f t="shared" si="69"/>
        <v>3.0092307692307694</v>
      </c>
      <c r="L285" s="55">
        <f t="shared" si="70"/>
        <v>0.007378472222222222</v>
      </c>
      <c r="M285" s="55">
        <f t="shared" si="71"/>
        <v>0.04335260115606936</v>
      </c>
      <c r="O285" s="35">
        <v>13913</v>
      </c>
      <c r="P285" s="35">
        <v>978</v>
      </c>
      <c r="Q285" s="54">
        <v>11</v>
      </c>
      <c r="R285" s="54">
        <v>34</v>
      </c>
      <c r="S285" s="54">
        <v>6</v>
      </c>
      <c r="T285" s="54">
        <v>15</v>
      </c>
    </row>
    <row r="286" spans="1:20" ht="12.75">
      <c r="A286" s="37" t="s">
        <v>200</v>
      </c>
      <c r="B286" s="35">
        <v>5548</v>
      </c>
      <c r="C286" s="35">
        <v>19</v>
      </c>
      <c r="D286" s="41">
        <f t="shared" si="65"/>
        <v>0.003424657534246575</v>
      </c>
      <c r="E286" s="61">
        <f t="shared" si="64"/>
        <v>5113</v>
      </c>
      <c r="F286" s="35">
        <v>4644</v>
      </c>
      <c r="G286" s="35">
        <v>469</v>
      </c>
      <c r="H286" s="42">
        <f t="shared" si="66"/>
        <v>0.9082730295325641</v>
      </c>
      <c r="I286" s="50">
        <f t="shared" si="67"/>
        <v>3.236651672208097</v>
      </c>
      <c r="J286" s="36">
        <f t="shared" si="68"/>
        <v>3.2607665805340225</v>
      </c>
      <c r="K286" s="36">
        <f t="shared" si="69"/>
        <v>2.997867803837953</v>
      </c>
      <c r="L286" s="55">
        <f t="shared" si="70"/>
        <v>0.05424624136529866</v>
      </c>
      <c r="M286" s="55">
        <f t="shared" si="71"/>
        <v>0.08382066276803118</v>
      </c>
      <c r="O286" s="35">
        <v>15143</v>
      </c>
      <c r="P286" s="35">
        <v>1406</v>
      </c>
      <c r="Q286" s="54">
        <v>11</v>
      </c>
      <c r="R286" s="54">
        <v>267</v>
      </c>
      <c r="S286" s="54">
        <v>1</v>
      </c>
      <c r="T286" s="54">
        <v>43</v>
      </c>
    </row>
    <row r="287" spans="1:20" ht="12.75">
      <c r="A287" s="37" t="s">
        <v>201</v>
      </c>
      <c r="B287" s="35">
        <v>4321</v>
      </c>
      <c r="C287" s="35">
        <v>16</v>
      </c>
      <c r="D287" s="41">
        <f t="shared" si="65"/>
        <v>0.0037028465632955336</v>
      </c>
      <c r="E287" s="61">
        <f t="shared" si="64"/>
        <v>4230</v>
      </c>
      <c r="F287" s="35">
        <v>3865</v>
      </c>
      <c r="G287" s="35">
        <v>365</v>
      </c>
      <c r="H287" s="42">
        <f t="shared" si="66"/>
        <v>0.9137115839243499</v>
      </c>
      <c r="I287" s="50">
        <f t="shared" si="67"/>
        <v>2.8238770685579198</v>
      </c>
      <c r="J287" s="36">
        <f t="shared" si="68"/>
        <v>2.9073738680465717</v>
      </c>
      <c r="K287" s="36">
        <f t="shared" si="69"/>
        <v>1.9397260273972603</v>
      </c>
      <c r="L287" s="55">
        <f t="shared" si="70"/>
        <v>0.006149116064565719</v>
      </c>
      <c r="M287" s="55">
        <f t="shared" si="71"/>
        <v>0.013513513513513514</v>
      </c>
      <c r="O287" s="35">
        <v>11237</v>
      </c>
      <c r="P287" s="35">
        <v>708</v>
      </c>
      <c r="Q287" s="54">
        <v>14</v>
      </c>
      <c r="R287" s="54">
        <v>24</v>
      </c>
      <c r="S287" s="54">
        <v>0</v>
      </c>
      <c r="T287" s="54">
        <v>5</v>
      </c>
    </row>
    <row r="288" spans="1:20" ht="12.75">
      <c r="A288" s="37" t="s">
        <v>209</v>
      </c>
      <c r="B288" s="35">
        <v>11604</v>
      </c>
      <c r="C288" s="35">
        <v>75</v>
      </c>
      <c r="D288" s="41">
        <f t="shared" si="65"/>
        <v>0.006463288521199586</v>
      </c>
      <c r="E288" s="61">
        <f t="shared" si="64"/>
        <v>11249</v>
      </c>
      <c r="F288" s="35">
        <v>9898</v>
      </c>
      <c r="G288" s="35">
        <v>1351</v>
      </c>
      <c r="H288" s="42">
        <f t="shared" si="66"/>
        <v>0.879900435594275</v>
      </c>
      <c r="I288" s="50">
        <f t="shared" si="67"/>
        <v>2.8412303315850296</v>
      </c>
      <c r="J288" s="36">
        <f t="shared" si="68"/>
        <v>2.896746817538897</v>
      </c>
      <c r="K288" s="36">
        <f t="shared" si="69"/>
        <v>2.4344929681717247</v>
      </c>
      <c r="L288" s="55">
        <f t="shared" si="70"/>
        <v>0.0079960019990005</v>
      </c>
      <c r="M288" s="55">
        <f t="shared" si="71"/>
        <v>0.05108467459762071</v>
      </c>
      <c r="O288" s="35">
        <v>28672</v>
      </c>
      <c r="P288" s="35">
        <v>3289</v>
      </c>
      <c r="Q288" s="54">
        <v>27</v>
      </c>
      <c r="R288" s="54">
        <v>80</v>
      </c>
      <c r="S288" s="54">
        <v>5</v>
      </c>
      <c r="T288" s="54">
        <v>73</v>
      </c>
    </row>
    <row r="289" spans="1:20" ht="12.75">
      <c r="A289" s="37" t="s">
        <v>210</v>
      </c>
      <c r="B289" s="35">
        <v>1927</v>
      </c>
      <c r="C289" s="35">
        <v>3</v>
      </c>
      <c r="D289" s="41">
        <f t="shared" si="65"/>
        <v>0.0015568240788790867</v>
      </c>
      <c r="E289" s="61">
        <f t="shared" si="64"/>
        <v>1894</v>
      </c>
      <c r="F289" s="35">
        <v>1702</v>
      </c>
      <c r="G289" s="35">
        <v>192</v>
      </c>
      <c r="H289" s="42">
        <f t="shared" si="66"/>
        <v>0.8986272439281943</v>
      </c>
      <c r="I289" s="50">
        <f t="shared" si="67"/>
        <v>2.897571277719113</v>
      </c>
      <c r="J289" s="36">
        <f t="shared" si="68"/>
        <v>3.0329024676850764</v>
      </c>
      <c r="K289" s="36">
        <f t="shared" si="69"/>
        <v>1.6979166666666667</v>
      </c>
      <c r="L289" s="55">
        <f t="shared" si="70"/>
        <v>0.0023391812865497076</v>
      </c>
      <c r="M289" s="55">
        <f t="shared" si="71"/>
        <v>0.04878048780487805</v>
      </c>
      <c r="O289" s="35">
        <v>5162</v>
      </c>
      <c r="P289" s="35">
        <v>326</v>
      </c>
      <c r="Q289" s="54">
        <v>4</v>
      </c>
      <c r="R289" s="54">
        <v>4</v>
      </c>
      <c r="S289" s="54">
        <v>3</v>
      </c>
      <c r="T289" s="54">
        <v>10</v>
      </c>
    </row>
    <row r="290" spans="1:20" ht="12.75">
      <c r="A290" s="37" t="s">
        <v>211</v>
      </c>
      <c r="B290" s="35">
        <v>720</v>
      </c>
      <c r="C290" s="35">
        <v>19</v>
      </c>
      <c r="D290" s="41">
        <f t="shared" si="65"/>
        <v>0.02638888888888889</v>
      </c>
      <c r="E290" s="61">
        <f t="shared" si="64"/>
        <v>669</v>
      </c>
      <c r="F290" s="35">
        <v>616</v>
      </c>
      <c r="G290" s="35">
        <v>53</v>
      </c>
      <c r="H290" s="42">
        <f t="shared" si="66"/>
        <v>0.9207772795216741</v>
      </c>
      <c r="I290" s="50">
        <f t="shared" si="67"/>
        <v>3.1898355754858</v>
      </c>
      <c r="J290" s="36">
        <f t="shared" si="68"/>
        <v>3.2548701298701297</v>
      </c>
      <c r="K290" s="36">
        <f t="shared" si="69"/>
        <v>2.4339622641509435</v>
      </c>
      <c r="L290" s="55">
        <f t="shared" si="70"/>
        <v>0.011093502377179081</v>
      </c>
      <c r="M290" s="55">
        <f t="shared" si="71"/>
        <v>0.08620689655172414</v>
      </c>
      <c r="O290" s="35">
        <v>2005</v>
      </c>
      <c r="P290" s="35">
        <v>129</v>
      </c>
      <c r="Q290" s="54">
        <v>8</v>
      </c>
      <c r="R290" s="54">
        <v>7</v>
      </c>
      <c r="S290" s="54">
        <v>0</v>
      </c>
      <c r="T290" s="54">
        <v>5</v>
      </c>
    </row>
    <row r="291" spans="1:20" ht="12.75">
      <c r="A291" s="37" t="s">
        <v>213</v>
      </c>
      <c r="B291" s="35">
        <v>1172</v>
      </c>
      <c r="C291" s="35">
        <v>15</v>
      </c>
      <c r="D291" s="41">
        <f t="shared" si="65"/>
        <v>0.012798634812286689</v>
      </c>
      <c r="E291" s="61">
        <f t="shared" si="64"/>
        <v>1073</v>
      </c>
      <c r="F291" s="35">
        <v>978</v>
      </c>
      <c r="G291" s="35">
        <v>95</v>
      </c>
      <c r="H291" s="42">
        <f t="shared" si="66"/>
        <v>0.9114631873252563</v>
      </c>
      <c r="I291" s="50">
        <f t="shared" si="67"/>
        <v>3.0242311276794034</v>
      </c>
      <c r="J291" s="36">
        <f t="shared" si="68"/>
        <v>3.0971370143149284</v>
      </c>
      <c r="K291" s="36">
        <f t="shared" si="69"/>
        <v>2.2736842105263158</v>
      </c>
      <c r="L291" s="55">
        <f t="shared" si="70"/>
        <v>0.037608486017357765</v>
      </c>
      <c r="M291" s="55">
        <f t="shared" si="71"/>
        <v>0.02040816326530612</v>
      </c>
      <c r="O291" s="35">
        <v>3029</v>
      </c>
      <c r="P291" s="35">
        <v>216</v>
      </c>
      <c r="Q291" s="54">
        <v>20</v>
      </c>
      <c r="R291" s="54">
        <v>39</v>
      </c>
      <c r="S291" s="54">
        <v>1</v>
      </c>
      <c r="T291" s="54">
        <v>2</v>
      </c>
    </row>
    <row r="292" spans="1:20" ht="12.75">
      <c r="A292" s="37" t="s">
        <v>215</v>
      </c>
      <c r="B292" s="35">
        <v>2947</v>
      </c>
      <c r="C292" s="35">
        <v>29</v>
      </c>
      <c r="D292" s="41">
        <f t="shared" si="65"/>
        <v>0.009840515778758059</v>
      </c>
      <c r="E292" s="61">
        <f t="shared" si="64"/>
        <v>2758</v>
      </c>
      <c r="F292" s="35">
        <v>1534</v>
      </c>
      <c r="G292" s="35">
        <v>1224</v>
      </c>
      <c r="H292" s="42">
        <f t="shared" si="66"/>
        <v>0.5562001450326324</v>
      </c>
      <c r="I292" s="50">
        <f t="shared" si="67"/>
        <v>2.4311094996374183</v>
      </c>
      <c r="J292" s="36">
        <f t="shared" si="68"/>
        <v>2.571707953063885</v>
      </c>
      <c r="K292" s="36">
        <f t="shared" si="69"/>
        <v>2.2549019607843137</v>
      </c>
      <c r="L292" s="55">
        <f t="shared" si="70"/>
        <v>0.015384615384615385</v>
      </c>
      <c r="M292" s="55">
        <f t="shared" si="71"/>
        <v>0.06473724295506474</v>
      </c>
      <c r="O292" s="35">
        <v>3945</v>
      </c>
      <c r="P292" s="35">
        <v>2760</v>
      </c>
      <c r="Q292" s="54">
        <v>2</v>
      </c>
      <c r="R292" s="54">
        <v>24</v>
      </c>
      <c r="S292" s="54">
        <v>4</v>
      </c>
      <c r="T292" s="54">
        <v>85</v>
      </c>
    </row>
    <row r="293" spans="1:20" ht="12.75">
      <c r="A293" s="37" t="s">
        <v>216</v>
      </c>
      <c r="B293" s="35">
        <v>758</v>
      </c>
      <c r="C293" s="35">
        <v>21</v>
      </c>
      <c r="D293" s="41">
        <f t="shared" si="65"/>
        <v>0.027704485488126648</v>
      </c>
      <c r="E293" s="61">
        <f t="shared" si="64"/>
        <v>708</v>
      </c>
      <c r="F293" s="35">
        <v>655</v>
      </c>
      <c r="G293" s="35">
        <v>53</v>
      </c>
      <c r="H293" s="42">
        <f t="shared" si="66"/>
        <v>0.9251412429378532</v>
      </c>
      <c r="I293" s="50">
        <f t="shared" si="67"/>
        <v>3.103107344632768</v>
      </c>
      <c r="J293" s="36">
        <f t="shared" si="68"/>
        <v>3.164885496183206</v>
      </c>
      <c r="K293" s="36">
        <f t="shared" si="69"/>
        <v>2.339622641509434</v>
      </c>
      <c r="L293" s="55">
        <f t="shared" si="70"/>
        <v>0.0075075075075075074</v>
      </c>
      <c r="M293" s="55">
        <f t="shared" si="71"/>
        <v>0.05263157894736842</v>
      </c>
      <c r="O293" s="35">
        <v>2073</v>
      </c>
      <c r="P293" s="35">
        <v>124</v>
      </c>
      <c r="Q293" s="54">
        <v>6</v>
      </c>
      <c r="R293" s="54">
        <v>5</v>
      </c>
      <c r="S293" s="54">
        <v>1</v>
      </c>
      <c r="T293" s="54">
        <v>3</v>
      </c>
    </row>
    <row r="294" spans="1:20" ht="12.75">
      <c r="A294" s="37" t="s">
        <v>219</v>
      </c>
      <c r="B294" s="35">
        <v>2936</v>
      </c>
      <c r="C294" s="35">
        <v>5</v>
      </c>
      <c r="D294" s="41">
        <f t="shared" si="65"/>
        <v>0.0017029972752043597</v>
      </c>
      <c r="E294" s="61">
        <f t="shared" si="64"/>
        <v>2875</v>
      </c>
      <c r="F294" s="35">
        <v>2620</v>
      </c>
      <c r="G294" s="35">
        <v>255</v>
      </c>
      <c r="H294" s="42">
        <f t="shared" si="66"/>
        <v>0.9113043478260869</v>
      </c>
      <c r="I294" s="50">
        <f t="shared" si="67"/>
        <v>3.0577391304347827</v>
      </c>
      <c r="J294" s="36">
        <f t="shared" si="68"/>
        <v>3.119083969465649</v>
      </c>
      <c r="K294" s="36">
        <f t="shared" si="69"/>
        <v>2.4274509803921567</v>
      </c>
      <c r="L294" s="55">
        <f t="shared" si="70"/>
        <v>0.005309063329541145</v>
      </c>
      <c r="M294" s="55">
        <f t="shared" si="71"/>
        <v>0.03759398496240601</v>
      </c>
      <c r="O294" s="35">
        <v>8172</v>
      </c>
      <c r="P294" s="35">
        <v>619</v>
      </c>
      <c r="Q294" s="54">
        <v>3</v>
      </c>
      <c r="R294" s="54">
        <v>14</v>
      </c>
      <c r="S294" s="54">
        <v>1</v>
      </c>
      <c r="T294" s="54">
        <v>10</v>
      </c>
    </row>
    <row r="295" spans="1:20" ht="12.75">
      <c r="A295" s="37" t="s">
        <v>220</v>
      </c>
      <c r="B295" s="35">
        <v>9281</v>
      </c>
      <c r="C295" s="35">
        <v>53</v>
      </c>
      <c r="D295" s="41">
        <f aca="true" t="shared" si="72" ref="D295:D326">C295/B295</f>
        <v>0.005710591531085012</v>
      </c>
      <c r="E295" s="61">
        <f t="shared" si="64"/>
        <v>9070</v>
      </c>
      <c r="F295" s="35">
        <v>8250</v>
      </c>
      <c r="G295" s="35">
        <v>820</v>
      </c>
      <c r="H295" s="42">
        <f aca="true" t="shared" si="73" ref="H295:H326">+F295/(F295+G295)</f>
        <v>0.9095920617420066</v>
      </c>
      <c r="I295" s="50">
        <f aca="true" t="shared" si="74" ref="I295:I326">(O295+P295)/E295</f>
        <v>2.859316427783903</v>
      </c>
      <c r="J295" s="36">
        <f aca="true" t="shared" si="75" ref="J295:J326">O295/F295</f>
        <v>2.9444848484848487</v>
      </c>
      <c r="K295" s="36">
        <f aca="true" t="shared" si="76" ref="K295:K326">P295/G295</f>
        <v>2.002439024390244</v>
      </c>
      <c r="L295" s="55">
        <f aca="true" t="shared" si="77" ref="L295:L326">(R295)/(Q295+R295+F295)</f>
        <v>0.006132756132756133</v>
      </c>
      <c r="M295" s="55">
        <f aca="true" t="shared" si="78" ref="M295:M326">T295/(S295+T295+G295)</f>
        <v>0.0330188679245283</v>
      </c>
      <c r="O295" s="35">
        <v>24292</v>
      </c>
      <c r="P295" s="35">
        <v>1642</v>
      </c>
      <c r="Q295" s="54">
        <v>15</v>
      </c>
      <c r="R295" s="54">
        <v>51</v>
      </c>
      <c r="S295" s="54">
        <v>0</v>
      </c>
      <c r="T295" s="54">
        <v>28</v>
      </c>
    </row>
    <row r="296" spans="1:20" ht="12.75">
      <c r="A296" s="37" t="s">
        <v>221</v>
      </c>
      <c r="B296" s="35">
        <v>330</v>
      </c>
      <c r="C296" s="35">
        <v>2</v>
      </c>
      <c r="D296" s="41">
        <f t="shared" si="72"/>
        <v>0.006060606060606061</v>
      </c>
      <c r="E296" s="61">
        <f t="shared" si="64"/>
        <v>323</v>
      </c>
      <c r="F296" s="35">
        <v>308</v>
      </c>
      <c r="G296" s="35">
        <v>15</v>
      </c>
      <c r="H296" s="42">
        <f t="shared" si="73"/>
        <v>0.9535603715170279</v>
      </c>
      <c r="I296" s="50">
        <f t="shared" si="74"/>
        <v>3.111455108359133</v>
      </c>
      <c r="J296" s="36">
        <f t="shared" si="75"/>
        <v>3.1266233766233764</v>
      </c>
      <c r="K296" s="36">
        <f t="shared" si="76"/>
        <v>2.8</v>
      </c>
      <c r="L296" s="55">
        <f t="shared" si="77"/>
        <v>0</v>
      </c>
      <c r="M296" s="55">
        <f t="shared" si="78"/>
        <v>0</v>
      </c>
      <c r="O296" s="35">
        <v>963</v>
      </c>
      <c r="P296" s="35">
        <v>42</v>
      </c>
      <c r="Q296" s="54">
        <v>2</v>
      </c>
      <c r="R296" s="54">
        <v>0</v>
      </c>
      <c r="S296" s="54">
        <v>0</v>
      </c>
      <c r="T296" s="54">
        <v>0</v>
      </c>
    </row>
    <row r="297" spans="1:20" ht="12.75">
      <c r="A297" s="37" t="s">
        <v>222</v>
      </c>
      <c r="B297" s="35">
        <v>295</v>
      </c>
      <c r="C297" s="35">
        <v>5</v>
      </c>
      <c r="D297" s="41">
        <f t="shared" si="72"/>
        <v>0.01694915254237288</v>
      </c>
      <c r="E297" s="61">
        <f t="shared" si="64"/>
        <v>280</v>
      </c>
      <c r="F297" s="35">
        <v>264</v>
      </c>
      <c r="G297" s="35">
        <v>16</v>
      </c>
      <c r="H297" s="42">
        <f t="shared" si="73"/>
        <v>0.9428571428571428</v>
      </c>
      <c r="I297" s="50">
        <f t="shared" si="74"/>
        <v>3.1142857142857143</v>
      </c>
      <c r="J297" s="36">
        <f t="shared" si="75"/>
        <v>3.1931818181818183</v>
      </c>
      <c r="K297" s="36">
        <f t="shared" si="76"/>
        <v>1.8125</v>
      </c>
      <c r="L297" s="55">
        <f t="shared" si="77"/>
        <v>0.011235955056179775</v>
      </c>
      <c r="M297" s="55">
        <f t="shared" si="78"/>
        <v>0</v>
      </c>
      <c r="O297" s="35">
        <v>843</v>
      </c>
      <c r="P297" s="35">
        <v>29</v>
      </c>
      <c r="Q297" s="54">
        <v>0</v>
      </c>
      <c r="R297" s="54">
        <v>3</v>
      </c>
      <c r="S297" s="54">
        <v>0</v>
      </c>
      <c r="T297" s="54">
        <v>0</v>
      </c>
    </row>
    <row r="298" spans="1:20" ht="12.75">
      <c r="A298" s="37" t="s">
        <v>223</v>
      </c>
      <c r="B298" s="35">
        <v>431</v>
      </c>
      <c r="C298" s="35">
        <v>2</v>
      </c>
      <c r="D298" s="41">
        <f t="shared" si="72"/>
        <v>0.004640371229698376</v>
      </c>
      <c r="E298" s="61">
        <f t="shared" si="64"/>
        <v>416</v>
      </c>
      <c r="F298" s="35">
        <v>404</v>
      </c>
      <c r="G298" s="35">
        <v>12</v>
      </c>
      <c r="H298" s="42">
        <f t="shared" si="73"/>
        <v>0.9711538461538461</v>
      </c>
      <c r="I298" s="50">
        <f t="shared" si="74"/>
        <v>3.2427884615384617</v>
      </c>
      <c r="J298" s="36">
        <f t="shared" si="75"/>
        <v>3.264851485148515</v>
      </c>
      <c r="K298" s="36">
        <f t="shared" si="76"/>
        <v>2.5</v>
      </c>
      <c r="L298" s="55">
        <f t="shared" si="77"/>
        <v>0.012165450121654502</v>
      </c>
      <c r="M298" s="55">
        <f t="shared" si="78"/>
        <v>0</v>
      </c>
      <c r="O298" s="35">
        <v>1319</v>
      </c>
      <c r="P298" s="35">
        <v>30</v>
      </c>
      <c r="Q298" s="54">
        <v>2</v>
      </c>
      <c r="R298" s="54">
        <v>5</v>
      </c>
      <c r="S298" s="54">
        <v>0</v>
      </c>
      <c r="T298" s="54">
        <v>0</v>
      </c>
    </row>
    <row r="299" spans="1:20" ht="12.75">
      <c r="A299" s="37" t="s">
        <v>224</v>
      </c>
      <c r="B299" s="35">
        <v>666</v>
      </c>
      <c r="C299" s="35">
        <v>140</v>
      </c>
      <c r="D299" s="41">
        <f t="shared" si="72"/>
        <v>0.21021021021021022</v>
      </c>
      <c r="E299" s="61">
        <f t="shared" si="64"/>
        <v>500</v>
      </c>
      <c r="F299" s="35">
        <v>396</v>
      </c>
      <c r="G299" s="35">
        <v>104</v>
      </c>
      <c r="H299" s="42">
        <f t="shared" si="73"/>
        <v>0.792</v>
      </c>
      <c r="I299" s="50">
        <f t="shared" si="74"/>
        <v>2.438</v>
      </c>
      <c r="J299" s="36">
        <f t="shared" si="75"/>
        <v>2.4292929292929295</v>
      </c>
      <c r="K299" s="36">
        <f t="shared" si="76"/>
        <v>2.4711538461538463</v>
      </c>
      <c r="L299" s="55">
        <f t="shared" si="77"/>
        <v>0.0196078431372549</v>
      </c>
      <c r="M299" s="55">
        <f t="shared" si="78"/>
        <v>0.05263157894736842</v>
      </c>
      <c r="O299" s="35">
        <v>962</v>
      </c>
      <c r="P299" s="35">
        <v>257</v>
      </c>
      <c r="Q299" s="54">
        <v>4</v>
      </c>
      <c r="R299" s="54">
        <v>8</v>
      </c>
      <c r="S299" s="54">
        <v>4</v>
      </c>
      <c r="T299" s="54">
        <v>6</v>
      </c>
    </row>
    <row r="300" spans="1:20" ht="12.75">
      <c r="A300" s="37" t="s">
        <v>228</v>
      </c>
      <c r="B300" s="35">
        <v>6234</v>
      </c>
      <c r="C300" s="35">
        <v>57</v>
      </c>
      <c r="D300" s="41">
        <f t="shared" si="72"/>
        <v>0.009143407122232916</v>
      </c>
      <c r="E300" s="61">
        <f t="shared" si="64"/>
        <v>5698</v>
      </c>
      <c r="F300" s="35">
        <v>4342</v>
      </c>
      <c r="G300" s="35">
        <v>1356</v>
      </c>
      <c r="H300" s="42">
        <f t="shared" si="73"/>
        <v>0.762021762021762</v>
      </c>
      <c r="I300" s="50">
        <f t="shared" si="74"/>
        <v>2.744998244998245</v>
      </c>
      <c r="J300" s="36">
        <f t="shared" si="75"/>
        <v>2.7789037309995392</v>
      </c>
      <c r="K300" s="36">
        <f t="shared" si="76"/>
        <v>2.6364306784660765</v>
      </c>
      <c r="L300" s="55">
        <f t="shared" si="77"/>
        <v>0.0599396291504959</v>
      </c>
      <c r="M300" s="55">
        <f t="shared" si="78"/>
        <v>0.08243243243243244</v>
      </c>
      <c r="O300" s="35">
        <v>12066</v>
      </c>
      <c r="P300" s="35">
        <v>3575</v>
      </c>
      <c r="Q300" s="54">
        <v>18</v>
      </c>
      <c r="R300" s="54">
        <v>278</v>
      </c>
      <c r="S300" s="54">
        <v>2</v>
      </c>
      <c r="T300" s="54">
        <v>122</v>
      </c>
    </row>
    <row r="301" spans="1:20" ht="12.75">
      <c r="A301" s="37" t="s">
        <v>229</v>
      </c>
      <c r="B301" s="35">
        <v>1395</v>
      </c>
      <c r="C301" s="35">
        <v>24</v>
      </c>
      <c r="D301" s="41">
        <f t="shared" si="72"/>
        <v>0.017204301075268817</v>
      </c>
      <c r="E301" s="61">
        <f t="shared" si="64"/>
        <v>1298</v>
      </c>
      <c r="F301" s="35">
        <v>872</v>
      </c>
      <c r="G301" s="35">
        <v>426</v>
      </c>
      <c r="H301" s="42">
        <f t="shared" si="73"/>
        <v>0.6718027734976888</v>
      </c>
      <c r="I301" s="50">
        <f t="shared" si="74"/>
        <v>2.4229583975346687</v>
      </c>
      <c r="J301" s="36">
        <f t="shared" si="75"/>
        <v>2.706422018348624</v>
      </c>
      <c r="K301" s="36">
        <f t="shared" si="76"/>
        <v>1.8427230046948357</v>
      </c>
      <c r="L301" s="55">
        <f t="shared" si="77"/>
        <v>0.002288329519450801</v>
      </c>
      <c r="M301" s="55">
        <f t="shared" si="78"/>
        <v>0.11363636363636363</v>
      </c>
      <c r="O301" s="35">
        <v>2360</v>
      </c>
      <c r="P301" s="35">
        <v>785</v>
      </c>
      <c r="Q301" s="54">
        <v>0</v>
      </c>
      <c r="R301" s="54">
        <v>2</v>
      </c>
      <c r="S301" s="54">
        <v>3</v>
      </c>
      <c r="T301" s="54">
        <v>55</v>
      </c>
    </row>
    <row r="302" spans="1:20" ht="12.75">
      <c r="A302" s="37" t="s">
        <v>236</v>
      </c>
      <c r="B302" s="35">
        <v>9679</v>
      </c>
      <c r="C302" s="35">
        <v>82</v>
      </c>
      <c r="D302" s="41">
        <f t="shared" si="72"/>
        <v>0.008471949581568343</v>
      </c>
      <c r="E302" s="61">
        <f aca="true" t="shared" si="79" ref="E302:E333">F302+G302</f>
        <v>9258</v>
      </c>
      <c r="F302" s="35">
        <v>6776</v>
      </c>
      <c r="G302" s="35">
        <v>2482</v>
      </c>
      <c r="H302" s="42">
        <f t="shared" si="73"/>
        <v>0.7319075394253618</v>
      </c>
      <c r="I302" s="50">
        <f t="shared" si="74"/>
        <v>2.569453445668611</v>
      </c>
      <c r="J302" s="36">
        <f t="shared" si="75"/>
        <v>2.809917355371901</v>
      </c>
      <c r="K302" s="36">
        <f t="shared" si="76"/>
        <v>1.9129734085414989</v>
      </c>
      <c r="L302" s="55">
        <f t="shared" si="77"/>
        <v>0.012623331398723157</v>
      </c>
      <c r="M302" s="55">
        <f t="shared" si="78"/>
        <v>0.04204892966360856</v>
      </c>
      <c r="O302" s="35">
        <v>19040</v>
      </c>
      <c r="P302" s="35">
        <v>4748</v>
      </c>
      <c r="Q302" s="54">
        <v>29</v>
      </c>
      <c r="R302" s="54">
        <v>87</v>
      </c>
      <c r="S302" s="54">
        <v>24</v>
      </c>
      <c r="T302" s="54">
        <v>110</v>
      </c>
    </row>
    <row r="303" spans="1:20" ht="12.75">
      <c r="A303" s="37" t="s">
        <v>239</v>
      </c>
      <c r="B303" s="35">
        <v>4356</v>
      </c>
      <c r="C303" s="35">
        <v>9</v>
      </c>
      <c r="D303" s="41">
        <f t="shared" si="72"/>
        <v>0.002066115702479339</v>
      </c>
      <c r="E303" s="61">
        <f t="shared" si="79"/>
        <v>4031</v>
      </c>
      <c r="F303" s="35">
        <v>2820</v>
      </c>
      <c r="G303" s="35">
        <v>1211</v>
      </c>
      <c r="H303" s="42">
        <f t="shared" si="73"/>
        <v>0.6995782684197469</v>
      </c>
      <c r="I303" s="50">
        <f t="shared" si="74"/>
        <v>3.9977673033986605</v>
      </c>
      <c r="J303" s="36">
        <f t="shared" si="75"/>
        <v>3.968794326241135</v>
      </c>
      <c r="K303" s="36">
        <f t="shared" si="76"/>
        <v>4.06523534269199</v>
      </c>
      <c r="L303" s="55">
        <f t="shared" si="77"/>
        <v>0.031794871794871796</v>
      </c>
      <c r="M303" s="55">
        <f t="shared" si="78"/>
        <v>0.04173228346456693</v>
      </c>
      <c r="O303" s="35">
        <v>11192</v>
      </c>
      <c r="P303" s="35">
        <v>4923</v>
      </c>
      <c r="Q303" s="54">
        <v>12</v>
      </c>
      <c r="R303" s="54">
        <v>93</v>
      </c>
      <c r="S303" s="54">
        <v>6</v>
      </c>
      <c r="T303" s="54">
        <v>53</v>
      </c>
    </row>
    <row r="304" spans="1:20" ht="12.75">
      <c r="A304" s="37" t="s">
        <v>240</v>
      </c>
      <c r="B304" s="35">
        <v>428</v>
      </c>
      <c r="C304" s="35">
        <v>2</v>
      </c>
      <c r="D304" s="41">
        <f t="shared" si="72"/>
        <v>0.004672897196261682</v>
      </c>
      <c r="E304" s="61">
        <f t="shared" si="79"/>
        <v>415</v>
      </c>
      <c r="F304" s="35">
        <v>400</v>
      </c>
      <c r="G304" s="35">
        <v>15</v>
      </c>
      <c r="H304" s="42">
        <f t="shared" si="73"/>
        <v>0.963855421686747</v>
      </c>
      <c r="I304" s="50">
        <f t="shared" si="74"/>
        <v>3.014457831325301</v>
      </c>
      <c r="J304" s="36">
        <f t="shared" si="75"/>
        <v>3.025</v>
      </c>
      <c r="K304" s="36">
        <f t="shared" si="76"/>
        <v>2.7333333333333334</v>
      </c>
      <c r="L304" s="55">
        <f t="shared" si="77"/>
        <v>0.004914004914004914</v>
      </c>
      <c r="M304" s="55">
        <f t="shared" si="78"/>
        <v>0</v>
      </c>
      <c r="O304" s="35">
        <v>1210</v>
      </c>
      <c r="P304" s="35">
        <v>41</v>
      </c>
      <c r="Q304" s="54">
        <v>5</v>
      </c>
      <c r="R304" s="54">
        <v>2</v>
      </c>
      <c r="S304" s="54">
        <v>0</v>
      </c>
      <c r="T304" s="54">
        <v>0</v>
      </c>
    </row>
    <row r="305" spans="1:20" ht="12.75">
      <c r="A305" s="37" t="s">
        <v>241</v>
      </c>
      <c r="B305" s="35">
        <v>382</v>
      </c>
      <c r="C305" s="35">
        <v>10</v>
      </c>
      <c r="D305" s="41">
        <f t="shared" si="72"/>
        <v>0.02617801047120419</v>
      </c>
      <c r="E305" s="61">
        <f t="shared" si="79"/>
        <v>361</v>
      </c>
      <c r="F305" s="35">
        <v>346</v>
      </c>
      <c r="G305" s="35">
        <v>15</v>
      </c>
      <c r="H305" s="42">
        <f t="shared" si="73"/>
        <v>0.9584487534626038</v>
      </c>
      <c r="I305" s="50">
        <f t="shared" si="74"/>
        <v>2.9113573407202216</v>
      </c>
      <c r="J305" s="36">
        <f t="shared" si="75"/>
        <v>2.913294797687861</v>
      </c>
      <c r="K305" s="36">
        <f t="shared" si="76"/>
        <v>2.8666666666666667</v>
      </c>
      <c r="L305" s="55">
        <f t="shared" si="77"/>
        <v>0.008595988538681949</v>
      </c>
      <c r="M305" s="55">
        <f t="shared" si="78"/>
        <v>0</v>
      </c>
      <c r="O305" s="35">
        <v>1008</v>
      </c>
      <c r="P305" s="35">
        <v>43</v>
      </c>
      <c r="Q305" s="54">
        <v>0</v>
      </c>
      <c r="R305" s="54">
        <v>3</v>
      </c>
      <c r="S305" s="54">
        <v>1</v>
      </c>
      <c r="T305" s="54">
        <v>0</v>
      </c>
    </row>
    <row r="306" spans="1:20" ht="12.75">
      <c r="A306" s="37" t="s">
        <v>242</v>
      </c>
      <c r="B306" s="35">
        <v>2263</v>
      </c>
      <c r="C306" s="35">
        <v>11</v>
      </c>
      <c r="D306" s="41">
        <f t="shared" si="72"/>
        <v>0.004860804242156429</v>
      </c>
      <c r="E306" s="61">
        <f t="shared" si="79"/>
        <v>2157</v>
      </c>
      <c r="F306" s="35">
        <v>1775</v>
      </c>
      <c r="G306" s="35">
        <v>382</v>
      </c>
      <c r="H306" s="42">
        <f t="shared" si="73"/>
        <v>0.8229021789522485</v>
      </c>
      <c r="I306" s="50">
        <f t="shared" si="74"/>
        <v>3.0435790449698654</v>
      </c>
      <c r="J306" s="36">
        <f t="shared" si="75"/>
        <v>3.103661971830986</v>
      </c>
      <c r="K306" s="36">
        <f t="shared" si="76"/>
        <v>2.764397905759162</v>
      </c>
      <c r="L306" s="55">
        <f t="shared" si="77"/>
        <v>0.019157088122605363</v>
      </c>
      <c r="M306" s="55">
        <f t="shared" si="78"/>
        <v>0.03535353535353535</v>
      </c>
      <c r="O306" s="35">
        <v>5509</v>
      </c>
      <c r="P306" s="35">
        <v>1056</v>
      </c>
      <c r="Q306" s="54">
        <v>17</v>
      </c>
      <c r="R306" s="54">
        <v>35</v>
      </c>
      <c r="S306" s="54">
        <v>0</v>
      </c>
      <c r="T306" s="54">
        <v>14</v>
      </c>
    </row>
    <row r="307" spans="1:20" ht="12.75">
      <c r="A307" s="37" t="s">
        <v>243</v>
      </c>
      <c r="B307" s="35">
        <v>1288</v>
      </c>
      <c r="C307" s="35">
        <v>14</v>
      </c>
      <c r="D307" s="41">
        <f t="shared" si="72"/>
        <v>0.010869565217391304</v>
      </c>
      <c r="E307" s="61">
        <f t="shared" si="79"/>
        <v>1193</v>
      </c>
      <c r="F307" s="35">
        <v>784</v>
      </c>
      <c r="G307" s="35">
        <v>409</v>
      </c>
      <c r="H307" s="42">
        <f t="shared" si="73"/>
        <v>0.6571668063704945</v>
      </c>
      <c r="I307" s="50">
        <f t="shared" si="74"/>
        <v>2.1139983235540654</v>
      </c>
      <c r="J307" s="36">
        <f t="shared" si="75"/>
        <v>2.2755102040816326</v>
      </c>
      <c r="K307" s="36">
        <f t="shared" si="76"/>
        <v>1.80440097799511</v>
      </c>
      <c r="L307" s="55">
        <f t="shared" si="77"/>
        <v>0.02360248447204969</v>
      </c>
      <c r="M307" s="55">
        <f t="shared" si="78"/>
        <v>0.10893246187363835</v>
      </c>
      <c r="O307" s="35">
        <v>1784</v>
      </c>
      <c r="P307" s="35">
        <v>738</v>
      </c>
      <c r="Q307" s="54">
        <v>2</v>
      </c>
      <c r="R307" s="54">
        <v>19</v>
      </c>
      <c r="S307" s="54">
        <v>0</v>
      </c>
      <c r="T307" s="54">
        <v>50</v>
      </c>
    </row>
    <row r="308" spans="1:20" ht="12.75">
      <c r="A308" s="37" t="s">
        <v>244</v>
      </c>
      <c r="B308" s="35">
        <v>359</v>
      </c>
      <c r="C308" s="35">
        <v>2</v>
      </c>
      <c r="D308" s="41">
        <f t="shared" si="72"/>
        <v>0.005571030640668524</v>
      </c>
      <c r="E308" s="61">
        <f t="shared" si="79"/>
        <v>343</v>
      </c>
      <c r="F308" s="35">
        <v>261</v>
      </c>
      <c r="G308" s="35">
        <v>82</v>
      </c>
      <c r="H308" s="42">
        <f t="shared" si="73"/>
        <v>0.760932944606414</v>
      </c>
      <c r="I308" s="50">
        <f t="shared" si="74"/>
        <v>2.7201166180758016</v>
      </c>
      <c r="J308" s="36">
        <f t="shared" si="75"/>
        <v>2.9386973180076628</v>
      </c>
      <c r="K308" s="36">
        <f t="shared" si="76"/>
        <v>2.024390243902439</v>
      </c>
      <c r="L308" s="55">
        <f t="shared" si="77"/>
        <v>0</v>
      </c>
      <c r="M308" s="55">
        <f t="shared" si="78"/>
        <v>0.1276595744680851</v>
      </c>
      <c r="O308" s="35">
        <v>767</v>
      </c>
      <c r="P308" s="35">
        <v>166</v>
      </c>
      <c r="Q308" s="54">
        <v>1</v>
      </c>
      <c r="R308" s="54">
        <v>0</v>
      </c>
      <c r="S308" s="54">
        <v>0</v>
      </c>
      <c r="T308" s="54">
        <v>12</v>
      </c>
    </row>
    <row r="309" spans="1:20" ht="12.75">
      <c r="A309" s="37" t="s">
        <v>245</v>
      </c>
      <c r="B309" s="35">
        <v>142</v>
      </c>
      <c r="C309" s="35">
        <v>1</v>
      </c>
      <c r="D309" s="41">
        <f t="shared" si="72"/>
        <v>0.007042253521126761</v>
      </c>
      <c r="E309" s="61">
        <f t="shared" si="79"/>
        <v>140</v>
      </c>
      <c r="F309" s="35">
        <v>133</v>
      </c>
      <c r="G309" s="35">
        <v>7</v>
      </c>
      <c r="H309" s="42">
        <f t="shared" si="73"/>
        <v>0.95</v>
      </c>
      <c r="I309" s="50">
        <f t="shared" si="74"/>
        <v>3.3285714285714287</v>
      </c>
      <c r="J309" s="36">
        <f t="shared" si="75"/>
        <v>3.3157894736842106</v>
      </c>
      <c r="K309" s="36">
        <f t="shared" si="76"/>
        <v>3.5714285714285716</v>
      </c>
      <c r="L309" s="55">
        <f t="shared" si="77"/>
        <v>0.007462686567164179</v>
      </c>
      <c r="M309" s="55">
        <f t="shared" si="78"/>
        <v>0</v>
      </c>
      <c r="O309" s="35">
        <v>441</v>
      </c>
      <c r="P309" s="35">
        <v>25</v>
      </c>
      <c r="Q309" s="54">
        <v>0</v>
      </c>
      <c r="R309" s="54">
        <v>1</v>
      </c>
      <c r="S309" s="54">
        <v>0</v>
      </c>
      <c r="T309" s="54">
        <v>0</v>
      </c>
    </row>
    <row r="310" spans="1:20" ht="12.75">
      <c r="A310" s="37" t="s">
        <v>246</v>
      </c>
      <c r="B310" s="35">
        <v>280</v>
      </c>
      <c r="C310" s="35">
        <v>4</v>
      </c>
      <c r="D310" s="41">
        <f t="shared" si="72"/>
        <v>0.014285714285714285</v>
      </c>
      <c r="E310" s="61">
        <f t="shared" si="79"/>
        <v>267</v>
      </c>
      <c r="F310" s="35">
        <v>253</v>
      </c>
      <c r="G310" s="35">
        <v>14</v>
      </c>
      <c r="H310" s="42">
        <f t="shared" si="73"/>
        <v>0.947565543071161</v>
      </c>
      <c r="I310" s="50">
        <f t="shared" si="74"/>
        <v>3.108614232209738</v>
      </c>
      <c r="J310" s="36">
        <f t="shared" si="75"/>
        <v>3.1067193675889326</v>
      </c>
      <c r="K310" s="36">
        <f t="shared" si="76"/>
        <v>3.142857142857143</v>
      </c>
      <c r="L310" s="55">
        <f t="shared" si="77"/>
        <v>0.007782101167315175</v>
      </c>
      <c r="M310" s="55">
        <f t="shared" si="78"/>
        <v>0.06666666666666667</v>
      </c>
      <c r="O310" s="35">
        <v>786</v>
      </c>
      <c r="P310" s="35">
        <v>44</v>
      </c>
      <c r="Q310" s="54">
        <v>2</v>
      </c>
      <c r="R310" s="54">
        <v>2</v>
      </c>
      <c r="S310" s="54">
        <v>0</v>
      </c>
      <c r="T310" s="54">
        <v>1</v>
      </c>
    </row>
    <row r="311" spans="1:20" ht="12.75">
      <c r="A311" s="37" t="s">
        <v>249</v>
      </c>
      <c r="B311" s="35">
        <v>4098</v>
      </c>
      <c r="C311" s="35">
        <v>12</v>
      </c>
      <c r="D311" s="41">
        <f t="shared" si="72"/>
        <v>0.0029282576866764276</v>
      </c>
      <c r="E311" s="61">
        <f t="shared" si="79"/>
        <v>4004</v>
      </c>
      <c r="F311" s="35">
        <v>3606</v>
      </c>
      <c r="G311" s="35">
        <v>398</v>
      </c>
      <c r="H311" s="42">
        <f t="shared" si="73"/>
        <v>0.9005994005994006</v>
      </c>
      <c r="I311" s="50">
        <f t="shared" si="74"/>
        <v>3.0142357642357642</v>
      </c>
      <c r="J311" s="36">
        <f t="shared" si="75"/>
        <v>3.055185801442041</v>
      </c>
      <c r="K311" s="36">
        <f t="shared" si="76"/>
        <v>2.64321608040201</v>
      </c>
      <c r="L311" s="55">
        <f t="shared" si="77"/>
        <v>0.007949561403508772</v>
      </c>
      <c r="M311" s="55">
        <f t="shared" si="78"/>
        <v>0.031630170316301706</v>
      </c>
      <c r="O311" s="35">
        <v>11017</v>
      </c>
      <c r="P311" s="35">
        <v>1052</v>
      </c>
      <c r="Q311" s="54">
        <v>13</v>
      </c>
      <c r="R311" s="54">
        <v>29</v>
      </c>
      <c r="S311" s="54">
        <v>0</v>
      </c>
      <c r="T311" s="54">
        <v>13</v>
      </c>
    </row>
    <row r="312" spans="1:20" ht="12.75">
      <c r="A312" s="37" t="s">
        <v>251</v>
      </c>
      <c r="B312" s="35">
        <v>934</v>
      </c>
      <c r="C312" s="35">
        <v>16</v>
      </c>
      <c r="D312" s="41">
        <f t="shared" si="72"/>
        <v>0.017130620985010708</v>
      </c>
      <c r="E312" s="61">
        <f t="shared" si="79"/>
        <v>872</v>
      </c>
      <c r="F312" s="35">
        <v>839</v>
      </c>
      <c r="G312" s="35">
        <v>33</v>
      </c>
      <c r="H312" s="42">
        <f t="shared" si="73"/>
        <v>0.9621559633027523</v>
      </c>
      <c r="I312" s="50">
        <f t="shared" si="74"/>
        <v>3.032110091743119</v>
      </c>
      <c r="J312" s="36">
        <f t="shared" si="75"/>
        <v>3.0452920143027415</v>
      </c>
      <c r="K312" s="36">
        <f t="shared" si="76"/>
        <v>2.696969696969697</v>
      </c>
      <c r="L312" s="55">
        <f t="shared" si="77"/>
        <v>0.020833333333333332</v>
      </c>
      <c r="M312" s="55">
        <f t="shared" si="78"/>
        <v>0.08333333333333333</v>
      </c>
      <c r="O312" s="35">
        <v>2555</v>
      </c>
      <c r="P312" s="35">
        <v>89</v>
      </c>
      <c r="Q312" s="54">
        <v>7</v>
      </c>
      <c r="R312" s="54">
        <v>18</v>
      </c>
      <c r="S312" s="54">
        <v>0</v>
      </c>
      <c r="T312" s="54">
        <v>3</v>
      </c>
    </row>
    <row r="313" spans="1:20" ht="12.75">
      <c r="A313" s="37" t="s">
        <v>253</v>
      </c>
      <c r="B313" s="35">
        <v>2049</v>
      </c>
      <c r="C313" s="35">
        <v>12</v>
      </c>
      <c r="D313" s="41">
        <f t="shared" si="72"/>
        <v>0.005856515373352855</v>
      </c>
      <c r="E313" s="61">
        <f t="shared" si="79"/>
        <v>1960</v>
      </c>
      <c r="F313" s="35">
        <v>1461</v>
      </c>
      <c r="G313" s="35">
        <v>499</v>
      </c>
      <c r="H313" s="42">
        <f t="shared" si="73"/>
        <v>0.7454081632653061</v>
      </c>
      <c r="I313" s="50">
        <f t="shared" si="74"/>
        <v>2.5</v>
      </c>
      <c r="J313" s="36">
        <f t="shared" si="75"/>
        <v>2.698836413415469</v>
      </c>
      <c r="K313" s="36">
        <f t="shared" si="76"/>
        <v>1.9178356713426854</v>
      </c>
      <c r="L313" s="55">
        <f t="shared" si="77"/>
        <v>0.0074374577417173765</v>
      </c>
      <c r="M313" s="55">
        <f t="shared" si="78"/>
        <v>0.0509433962264151</v>
      </c>
      <c r="O313" s="35">
        <v>3943</v>
      </c>
      <c r="P313" s="35">
        <v>957</v>
      </c>
      <c r="Q313" s="54">
        <v>7</v>
      </c>
      <c r="R313" s="54">
        <v>11</v>
      </c>
      <c r="S313" s="54">
        <v>4</v>
      </c>
      <c r="T313" s="54">
        <v>27</v>
      </c>
    </row>
    <row r="314" spans="1:20" ht="12.75">
      <c r="A314" s="37" t="s">
        <v>254</v>
      </c>
      <c r="B314" s="35">
        <v>5395</v>
      </c>
      <c r="C314" s="35">
        <v>18</v>
      </c>
      <c r="D314" s="41">
        <f t="shared" si="72"/>
        <v>0.003336422613531047</v>
      </c>
      <c r="E314" s="61">
        <f t="shared" si="79"/>
        <v>5266</v>
      </c>
      <c r="F314" s="35">
        <v>4708</v>
      </c>
      <c r="G314" s="35">
        <v>558</v>
      </c>
      <c r="H314" s="42">
        <f t="shared" si="73"/>
        <v>0.8940372199012533</v>
      </c>
      <c r="I314" s="50">
        <f t="shared" si="74"/>
        <v>2.894037219901253</v>
      </c>
      <c r="J314" s="36">
        <f t="shared" si="75"/>
        <v>2.968139337298216</v>
      </c>
      <c r="K314" s="36">
        <f t="shared" si="76"/>
        <v>2.2688172043010755</v>
      </c>
      <c r="L314" s="55">
        <f t="shared" si="77"/>
        <v>0.00695322376738306</v>
      </c>
      <c r="M314" s="55">
        <f t="shared" si="78"/>
        <v>0.029513888888888888</v>
      </c>
      <c r="O314" s="35">
        <v>13974</v>
      </c>
      <c r="P314" s="35">
        <v>1266</v>
      </c>
      <c r="Q314" s="54">
        <v>5</v>
      </c>
      <c r="R314" s="54">
        <v>33</v>
      </c>
      <c r="S314" s="54">
        <v>1</v>
      </c>
      <c r="T314" s="54">
        <v>17</v>
      </c>
    </row>
    <row r="315" spans="1:20" ht="12.75">
      <c r="A315" s="37" t="s">
        <v>255</v>
      </c>
      <c r="B315" s="35">
        <v>1604</v>
      </c>
      <c r="C315" s="35">
        <v>16</v>
      </c>
      <c r="D315" s="41">
        <f t="shared" si="72"/>
        <v>0.00997506234413965</v>
      </c>
      <c r="E315" s="61">
        <f t="shared" si="79"/>
        <v>1563</v>
      </c>
      <c r="F315" s="35">
        <v>1514</v>
      </c>
      <c r="G315" s="35">
        <v>49</v>
      </c>
      <c r="H315" s="42">
        <f t="shared" si="73"/>
        <v>0.9686500319897633</v>
      </c>
      <c r="I315" s="50">
        <f t="shared" si="74"/>
        <v>3.144593730006398</v>
      </c>
      <c r="J315" s="36">
        <f t="shared" si="75"/>
        <v>3.151254953764861</v>
      </c>
      <c r="K315" s="36">
        <f t="shared" si="76"/>
        <v>2.938775510204082</v>
      </c>
      <c r="L315" s="55">
        <f t="shared" si="77"/>
        <v>0.006540222367560497</v>
      </c>
      <c r="M315" s="55">
        <f t="shared" si="78"/>
        <v>0.02</v>
      </c>
      <c r="O315" s="35">
        <v>4771</v>
      </c>
      <c r="P315" s="35">
        <v>144</v>
      </c>
      <c r="Q315" s="54">
        <v>5</v>
      </c>
      <c r="R315" s="54">
        <v>10</v>
      </c>
      <c r="S315" s="54">
        <v>0</v>
      </c>
      <c r="T315" s="54">
        <v>1</v>
      </c>
    </row>
    <row r="316" spans="1:20" ht="12.75">
      <c r="A316" s="37" t="s">
        <v>265</v>
      </c>
      <c r="B316" s="35">
        <v>4888</v>
      </c>
      <c r="C316" s="35">
        <v>14</v>
      </c>
      <c r="D316" s="41">
        <f t="shared" si="72"/>
        <v>0.0028641571194762683</v>
      </c>
      <c r="E316" s="61">
        <f t="shared" si="79"/>
        <v>4784</v>
      </c>
      <c r="F316" s="35">
        <v>4341</v>
      </c>
      <c r="G316" s="35">
        <v>443</v>
      </c>
      <c r="H316" s="42">
        <f t="shared" si="73"/>
        <v>0.9073996655518395</v>
      </c>
      <c r="I316" s="50">
        <f t="shared" si="74"/>
        <v>3.0219481605351173</v>
      </c>
      <c r="J316" s="36">
        <f t="shared" si="75"/>
        <v>3.055747523612071</v>
      </c>
      <c r="K316" s="36">
        <f t="shared" si="76"/>
        <v>2.690744920993228</v>
      </c>
      <c r="L316" s="55">
        <f t="shared" si="77"/>
        <v>0.006386861313868613</v>
      </c>
      <c r="M316" s="55">
        <f t="shared" si="78"/>
        <v>0.034782608695652174</v>
      </c>
      <c r="O316" s="35">
        <v>13265</v>
      </c>
      <c r="P316" s="35">
        <v>1192</v>
      </c>
      <c r="Q316" s="54">
        <v>15</v>
      </c>
      <c r="R316" s="54">
        <v>28</v>
      </c>
      <c r="S316" s="54">
        <v>1</v>
      </c>
      <c r="T316" s="54">
        <v>16</v>
      </c>
    </row>
    <row r="317" spans="1:20" ht="12.75">
      <c r="A317" s="37" t="s">
        <v>266</v>
      </c>
      <c r="B317" s="35">
        <v>569</v>
      </c>
      <c r="C317" s="35">
        <v>1</v>
      </c>
      <c r="D317" s="41">
        <f t="shared" si="72"/>
        <v>0.0017574692442882249</v>
      </c>
      <c r="E317" s="61">
        <f t="shared" si="79"/>
        <v>530</v>
      </c>
      <c r="F317" s="35">
        <v>397</v>
      </c>
      <c r="G317" s="35">
        <v>133</v>
      </c>
      <c r="H317" s="42">
        <f t="shared" si="73"/>
        <v>0.7490566037735849</v>
      </c>
      <c r="I317" s="50">
        <f t="shared" si="74"/>
        <v>3.328301886792453</v>
      </c>
      <c r="J317" s="36">
        <f t="shared" si="75"/>
        <v>3.44080604534005</v>
      </c>
      <c r="K317" s="36">
        <f t="shared" si="76"/>
        <v>2.992481203007519</v>
      </c>
      <c r="L317" s="55">
        <f t="shared" si="77"/>
        <v>0.005</v>
      </c>
      <c r="M317" s="55">
        <f t="shared" si="78"/>
        <v>0.07534246575342465</v>
      </c>
      <c r="O317" s="35">
        <v>1366</v>
      </c>
      <c r="P317" s="35">
        <v>398</v>
      </c>
      <c r="Q317" s="54">
        <v>1</v>
      </c>
      <c r="R317" s="54">
        <v>2</v>
      </c>
      <c r="S317" s="54">
        <v>2</v>
      </c>
      <c r="T317" s="54">
        <v>11</v>
      </c>
    </row>
    <row r="318" spans="1:20" ht="12.75">
      <c r="A318" s="37" t="s">
        <v>267</v>
      </c>
      <c r="B318" s="35">
        <v>1076</v>
      </c>
      <c r="C318" s="35">
        <v>4</v>
      </c>
      <c r="D318" s="41">
        <f t="shared" si="72"/>
        <v>0.0037174721189591076</v>
      </c>
      <c r="E318" s="61">
        <f t="shared" si="79"/>
        <v>1047</v>
      </c>
      <c r="F318" s="35">
        <v>939</v>
      </c>
      <c r="G318" s="35">
        <v>108</v>
      </c>
      <c r="H318" s="42">
        <f t="shared" si="73"/>
        <v>0.8968481375358166</v>
      </c>
      <c r="I318" s="50">
        <f t="shared" si="74"/>
        <v>3.097421203438395</v>
      </c>
      <c r="J318" s="36">
        <f t="shared" si="75"/>
        <v>3.093716719914803</v>
      </c>
      <c r="K318" s="36">
        <f t="shared" si="76"/>
        <v>3.1296296296296298</v>
      </c>
      <c r="L318" s="55">
        <f t="shared" si="77"/>
        <v>0.009473684210526316</v>
      </c>
      <c r="M318" s="55">
        <f t="shared" si="78"/>
        <v>0.05217391304347826</v>
      </c>
      <c r="O318" s="35">
        <v>2905</v>
      </c>
      <c r="P318" s="35">
        <v>338</v>
      </c>
      <c r="Q318" s="54">
        <v>2</v>
      </c>
      <c r="R318" s="54">
        <v>9</v>
      </c>
      <c r="S318" s="54">
        <v>1</v>
      </c>
      <c r="T318" s="54">
        <v>6</v>
      </c>
    </row>
    <row r="319" spans="1:20" ht="12.75">
      <c r="A319" s="37" t="s">
        <v>269</v>
      </c>
      <c r="B319" s="35">
        <v>2043</v>
      </c>
      <c r="C319" s="35">
        <v>10</v>
      </c>
      <c r="D319" s="41">
        <f t="shared" si="72"/>
        <v>0.004894762604013705</v>
      </c>
      <c r="E319" s="61">
        <f t="shared" si="79"/>
        <v>1969</v>
      </c>
      <c r="F319" s="35">
        <v>1541</v>
      </c>
      <c r="G319" s="35">
        <v>428</v>
      </c>
      <c r="H319" s="42">
        <f t="shared" si="73"/>
        <v>0.7826307770441848</v>
      </c>
      <c r="I319" s="50">
        <f t="shared" si="74"/>
        <v>3.0248857287963435</v>
      </c>
      <c r="J319" s="36">
        <f t="shared" si="75"/>
        <v>3.2491888384166128</v>
      </c>
      <c r="K319" s="36">
        <f t="shared" si="76"/>
        <v>2.217289719626168</v>
      </c>
      <c r="L319" s="55">
        <f t="shared" si="77"/>
        <v>0.010256410256410256</v>
      </c>
      <c r="M319" s="55">
        <f t="shared" si="78"/>
        <v>0.06535947712418301</v>
      </c>
      <c r="O319" s="35">
        <v>5007</v>
      </c>
      <c r="P319" s="35">
        <v>949</v>
      </c>
      <c r="Q319" s="54">
        <v>3</v>
      </c>
      <c r="R319" s="54">
        <v>16</v>
      </c>
      <c r="S319" s="54">
        <v>1</v>
      </c>
      <c r="T319" s="54">
        <v>30</v>
      </c>
    </row>
    <row r="320" spans="1:20" ht="12.75">
      <c r="A320" s="37" t="s">
        <v>274</v>
      </c>
      <c r="B320" s="35">
        <v>711</v>
      </c>
      <c r="C320" s="35">
        <v>6</v>
      </c>
      <c r="D320" s="41">
        <f t="shared" si="72"/>
        <v>0.008438818565400843</v>
      </c>
      <c r="E320" s="61">
        <f t="shared" si="79"/>
        <v>699</v>
      </c>
      <c r="F320" s="35">
        <v>628</v>
      </c>
      <c r="G320" s="35">
        <v>71</v>
      </c>
      <c r="H320" s="42">
        <f t="shared" si="73"/>
        <v>0.8984263233190272</v>
      </c>
      <c r="I320" s="50">
        <f t="shared" si="74"/>
        <v>2.7124463519313307</v>
      </c>
      <c r="J320" s="36">
        <f t="shared" si="75"/>
        <v>2.7436305732484074</v>
      </c>
      <c r="K320" s="36">
        <f t="shared" si="76"/>
        <v>2.436619718309859</v>
      </c>
      <c r="L320" s="55">
        <f t="shared" si="77"/>
        <v>0.0031746031746031746</v>
      </c>
      <c r="M320" s="55">
        <f t="shared" si="78"/>
        <v>0.05333333333333334</v>
      </c>
      <c r="O320" s="35">
        <v>1723</v>
      </c>
      <c r="P320" s="35">
        <v>173</v>
      </c>
      <c r="Q320" s="54">
        <v>0</v>
      </c>
      <c r="R320" s="54">
        <v>2</v>
      </c>
      <c r="S320" s="54">
        <v>0</v>
      </c>
      <c r="T320" s="54">
        <v>4</v>
      </c>
    </row>
    <row r="321" spans="1:20" ht="12.75">
      <c r="A321" s="37" t="s">
        <v>276</v>
      </c>
      <c r="B321" s="35">
        <v>6339</v>
      </c>
      <c r="C321" s="35">
        <v>22</v>
      </c>
      <c r="D321" s="41">
        <f t="shared" si="72"/>
        <v>0.0034705789556712416</v>
      </c>
      <c r="E321" s="61">
        <f t="shared" si="79"/>
        <v>6188</v>
      </c>
      <c r="F321" s="35">
        <v>5666</v>
      </c>
      <c r="G321" s="35">
        <v>522</v>
      </c>
      <c r="H321" s="42">
        <f t="shared" si="73"/>
        <v>0.9156431803490627</v>
      </c>
      <c r="I321" s="50">
        <f t="shared" si="74"/>
        <v>3.004201680672269</v>
      </c>
      <c r="J321" s="36">
        <f t="shared" si="75"/>
        <v>3.0322979174020475</v>
      </c>
      <c r="K321" s="36">
        <f t="shared" si="76"/>
        <v>2.6992337164750957</v>
      </c>
      <c r="L321" s="55">
        <f t="shared" si="77"/>
        <v>0.007505672892302321</v>
      </c>
      <c r="M321" s="55">
        <f t="shared" si="78"/>
        <v>0.05405405405405406</v>
      </c>
      <c r="O321" s="35">
        <v>17181</v>
      </c>
      <c r="P321" s="35">
        <v>1409</v>
      </c>
      <c r="Q321" s="54">
        <v>20</v>
      </c>
      <c r="R321" s="54">
        <v>43</v>
      </c>
      <c r="S321" s="54">
        <v>3</v>
      </c>
      <c r="T321" s="54">
        <v>30</v>
      </c>
    </row>
    <row r="322" spans="1:20" ht="12.75">
      <c r="A322" s="37" t="s">
        <v>278</v>
      </c>
      <c r="B322" s="35">
        <v>1004</v>
      </c>
      <c r="C322" s="35">
        <v>9</v>
      </c>
      <c r="D322" s="41">
        <f t="shared" si="72"/>
        <v>0.008964143426294821</v>
      </c>
      <c r="E322" s="61">
        <f t="shared" si="79"/>
        <v>958</v>
      </c>
      <c r="F322" s="35">
        <v>774</v>
      </c>
      <c r="G322" s="35">
        <v>184</v>
      </c>
      <c r="H322" s="42">
        <f t="shared" si="73"/>
        <v>0.8079331941544885</v>
      </c>
      <c r="I322" s="50">
        <f t="shared" si="74"/>
        <v>2.731732776617954</v>
      </c>
      <c r="J322" s="36">
        <f t="shared" si="75"/>
        <v>2.7325581395348837</v>
      </c>
      <c r="K322" s="36">
        <f t="shared" si="76"/>
        <v>2.7282608695652173</v>
      </c>
      <c r="L322" s="55">
        <f t="shared" si="77"/>
        <v>0.007662835249042145</v>
      </c>
      <c r="M322" s="55">
        <f t="shared" si="78"/>
        <v>0.09803921568627451</v>
      </c>
      <c r="O322" s="35">
        <v>2115</v>
      </c>
      <c r="P322" s="35">
        <v>502</v>
      </c>
      <c r="Q322" s="54">
        <v>3</v>
      </c>
      <c r="R322" s="54">
        <v>6</v>
      </c>
      <c r="S322" s="54">
        <v>0</v>
      </c>
      <c r="T322" s="54">
        <v>20</v>
      </c>
    </row>
    <row r="323" spans="1:20" ht="12.75">
      <c r="A323" s="37" t="s">
        <v>280</v>
      </c>
      <c r="B323" s="35">
        <v>6311</v>
      </c>
      <c r="C323" s="35">
        <v>15</v>
      </c>
      <c r="D323" s="41">
        <f t="shared" si="72"/>
        <v>0.0023768024084931073</v>
      </c>
      <c r="E323" s="61">
        <f t="shared" si="79"/>
        <v>6084</v>
      </c>
      <c r="F323" s="35">
        <v>4525</v>
      </c>
      <c r="G323" s="35">
        <v>1559</v>
      </c>
      <c r="H323" s="42">
        <f t="shared" si="73"/>
        <v>0.7437541091387245</v>
      </c>
      <c r="I323" s="50">
        <f t="shared" si="74"/>
        <v>3.9594017094017095</v>
      </c>
      <c r="J323" s="36">
        <f t="shared" si="75"/>
        <v>4.169060773480663</v>
      </c>
      <c r="K323" s="36">
        <f t="shared" si="76"/>
        <v>3.350865939704939</v>
      </c>
      <c r="L323" s="55">
        <f t="shared" si="77"/>
        <v>0.01303497718878992</v>
      </c>
      <c r="M323" s="55">
        <f t="shared" si="78"/>
        <v>0.02843016069221261</v>
      </c>
      <c r="O323" s="35">
        <v>18865</v>
      </c>
      <c r="P323" s="35">
        <v>5224</v>
      </c>
      <c r="Q323" s="54">
        <v>18</v>
      </c>
      <c r="R323" s="54">
        <v>60</v>
      </c>
      <c r="S323" s="54">
        <v>13</v>
      </c>
      <c r="T323" s="54">
        <v>46</v>
      </c>
    </row>
    <row r="324" spans="1:20" ht="12.75">
      <c r="A324" s="37" t="s">
        <v>281</v>
      </c>
      <c r="B324" s="35">
        <v>1695</v>
      </c>
      <c r="C324" s="35">
        <v>4</v>
      </c>
      <c r="D324" s="41">
        <f t="shared" si="72"/>
        <v>0.002359882005899705</v>
      </c>
      <c r="E324" s="61">
        <f t="shared" si="79"/>
        <v>1645</v>
      </c>
      <c r="F324" s="35">
        <v>1383</v>
      </c>
      <c r="G324" s="35">
        <v>262</v>
      </c>
      <c r="H324" s="42">
        <f t="shared" si="73"/>
        <v>0.8407294832826747</v>
      </c>
      <c r="I324" s="50">
        <f t="shared" si="74"/>
        <v>2.5689969604863223</v>
      </c>
      <c r="J324" s="36">
        <f t="shared" si="75"/>
        <v>2.6008676789587852</v>
      </c>
      <c r="K324" s="36">
        <f t="shared" si="76"/>
        <v>2.400763358778626</v>
      </c>
      <c r="L324" s="55">
        <f t="shared" si="77"/>
        <v>0.009279086366880799</v>
      </c>
      <c r="M324" s="55">
        <f t="shared" si="78"/>
        <v>0.011235955056179775</v>
      </c>
      <c r="O324" s="35">
        <v>3597</v>
      </c>
      <c r="P324" s="35">
        <v>629</v>
      </c>
      <c r="Q324" s="54">
        <v>5</v>
      </c>
      <c r="R324" s="54">
        <v>13</v>
      </c>
      <c r="S324" s="54">
        <v>2</v>
      </c>
      <c r="T324" s="54">
        <v>3</v>
      </c>
    </row>
    <row r="325" spans="1:20" ht="12.75">
      <c r="A325" s="37" t="s">
        <v>282</v>
      </c>
      <c r="B325" s="35">
        <v>611</v>
      </c>
      <c r="C325" s="35">
        <v>26</v>
      </c>
      <c r="D325" s="41">
        <f t="shared" si="72"/>
        <v>0.0425531914893617</v>
      </c>
      <c r="E325" s="61">
        <f t="shared" si="79"/>
        <v>569</v>
      </c>
      <c r="F325" s="35">
        <v>519</v>
      </c>
      <c r="G325" s="35">
        <v>50</v>
      </c>
      <c r="H325" s="42">
        <f t="shared" si="73"/>
        <v>0.9121265377855887</v>
      </c>
      <c r="I325" s="50">
        <f t="shared" si="74"/>
        <v>2.9789103690685415</v>
      </c>
      <c r="J325" s="36">
        <f t="shared" si="75"/>
        <v>2.994219653179191</v>
      </c>
      <c r="K325" s="36">
        <f t="shared" si="76"/>
        <v>2.82</v>
      </c>
      <c r="L325" s="55">
        <f t="shared" si="77"/>
        <v>0.005747126436781609</v>
      </c>
      <c r="M325" s="55">
        <f t="shared" si="78"/>
        <v>0.038461538461538464</v>
      </c>
      <c r="O325" s="35">
        <v>1554</v>
      </c>
      <c r="P325" s="35">
        <v>141</v>
      </c>
      <c r="Q325" s="54">
        <v>0</v>
      </c>
      <c r="R325" s="54">
        <v>3</v>
      </c>
      <c r="S325" s="54">
        <v>0</v>
      </c>
      <c r="T325" s="54">
        <v>2</v>
      </c>
    </row>
    <row r="326" spans="1:20" ht="12.75">
      <c r="A326" s="37" t="s">
        <v>283</v>
      </c>
      <c r="B326" s="35">
        <v>12625</v>
      </c>
      <c r="C326" s="35">
        <v>36</v>
      </c>
      <c r="D326" s="41">
        <f t="shared" si="72"/>
        <v>0.0028514851485148514</v>
      </c>
      <c r="E326" s="61">
        <f t="shared" si="79"/>
        <v>12189</v>
      </c>
      <c r="F326" s="35">
        <v>9647</v>
      </c>
      <c r="G326" s="35">
        <v>2542</v>
      </c>
      <c r="H326" s="42">
        <f t="shared" si="73"/>
        <v>0.7914513085568956</v>
      </c>
      <c r="I326" s="50">
        <f t="shared" si="74"/>
        <v>3.07408318976126</v>
      </c>
      <c r="J326" s="36">
        <f t="shared" si="75"/>
        <v>3.2048305172592517</v>
      </c>
      <c r="K326" s="36">
        <f t="shared" si="76"/>
        <v>2.5778914240755313</v>
      </c>
      <c r="L326" s="55">
        <f t="shared" si="77"/>
        <v>0.011549468520032706</v>
      </c>
      <c r="M326" s="55">
        <f t="shared" si="78"/>
        <v>0.04093128051070222</v>
      </c>
      <c r="O326" s="35">
        <v>30917</v>
      </c>
      <c r="P326" s="35">
        <v>6553</v>
      </c>
      <c r="Q326" s="54">
        <v>24</v>
      </c>
      <c r="R326" s="54">
        <v>113</v>
      </c>
      <c r="S326" s="54">
        <v>12</v>
      </c>
      <c r="T326" s="54">
        <v>109</v>
      </c>
    </row>
    <row r="327" spans="1:20" ht="12.75">
      <c r="A327" s="37" t="s">
        <v>287</v>
      </c>
      <c r="B327" s="35">
        <v>6250</v>
      </c>
      <c r="C327" s="35">
        <v>27</v>
      </c>
      <c r="D327" s="41">
        <f aca="true" t="shared" si="80" ref="D327:D333">C327/B327</f>
        <v>0.00432</v>
      </c>
      <c r="E327" s="61">
        <f t="shared" si="79"/>
        <v>6126</v>
      </c>
      <c r="F327" s="35">
        <v>5708</v>
      </c>
      <c r="G327" s="35">
        <v>418</v>
      </c>
      <c r="H327" s="42">
        <f aca="true" t="shared" si="81" ref="H327:H333">+F327/(F327+G327)</f>
        <v>0.9317662422461639</v>
      </c>
      <c r="I327" s="50">
        <f aca="true" t="shared" si="82" ref="I327:I333">(O327+P327)/E327</f>
        <v>3.0737838720208948</v>
      </c>
      <c r="J327" s="36">
        <f aca="true" t="shared" si="83" ref="J327:J333">O327/F327</f>
        <v>3.1336720392431676</v>
      </c>
      <c r="K327" s="36">
        <f aca="true" t="shared" si="84" ref="K327:K333">P327/G327</f>
        <v>2.2559808612440193</v>
      </c>
      <c r="L327" s="55">
        <f aca="true" t="shared" si="85" ref="L327:L333">(R327)/(Q327+R327+F327)</f>
        <v>0.005565217391304348</v>
      </c>
      <c r="M327" s="55">
        <f aca="true" t="shared" si="86" ref="M327:M333">T327/(S327+T327+G327)</f>
        <v>0.030162412993039442</v>
      </c>
      <c r="O327" s="35">
        <v>17887</v>
      </c>
      <c r="P327" s="35">
        <v>943</v>
      </c>
      <c r="Q327" s="54">
        <v>10</v>
      </c>
      <c r="R327" s="54">
        <v>32</v>
      </c>
      <c r="S327" s="54">
        <v>0</v>
      </c>
      <c r="T327" s="54">
        <v>13</v>
      </c>
    </row>
    <row r="328" spans="1:20" ht="12.75">
      <c r="A328" s="37" t="s">
        <v>292</v>
      </c>
      <c r="B328" s="35">
        <v>6130</v>
      </c>
      <c r="C328" s="35">
        <v>27</v>
      </c>
      <c r="D328" s="41">
        <f t="shared" si="80"/>
        <v>0.004404567699836868</v>
      </c>
      <c r="E328" s="61">
        <f t="shared" si="79"/>
        <v>5939</v>
      </c>
      <c r="F328" s="35">
        <v>5191</v>
      </c>
      <c r="G328" s="35">
        <v>748</v>
      </c>
      <c r="H328" s="42">
        <f t="shared" si="81"/>
        <v>0.8740528708536791</v>
      </c>
      <c r="I328" s="50">
        <f t="shared" si="82"/>
        <v>3.1710725711399226</v>
      </c>
      <c r="J328" s="36">
        <f t="shared" si="83"/>
        <v>3.206896551724138</v>
      </c>
      <c r="K328" s="36">
        <f t="shared" si="84"/>
        <v>2.9224598930481283</v>
      </c>
      <c r="L328" s="55">
        <f t="shared" si="85"/>
        <v>0.010826210826210826</v>
      </c>
      <c r="M328" s="55">
        <f t="shared" si="86"/>
        <v>0.04193138500635324</v>
      </c>
      <c r="O328" s="35">
        <v>16647</v>
      </c>
      <c r="P328" s="35">
        <v>2186</v>
      </c>
      <c r="Q328" s="54">
        <v>17</v>
      </c>
      <c r="R328" s="54">
        <v>57</v>
      </c>
      <c r="S328" s="54">
        <v>6</v>
      </c>
      <c r="T328" s="54">
        <v>33</v>
      </c>
    </row>
    <row r="329" spans="1:20" ht="12.75">
      <c r="A329" s="37" t="s">
        <v>296</v>
      </c>
      <c r="B329" s="35">
        <v>5271</v>
      </c>
      <c r="C329" s="35">
        <v>31</v>
      </c>
      <c r="D329" s="41">
        <f t="shared" si="80"/>
        <v>0.005881236956934168</v>
      </c>
      <c r="E329" s="61">
        <f t="shared" si="79"/>
        <v>5078</v>
      </c>
      <c r="F329" s="35">
        <v>3655</v>
      </c>
      <c r="G329" s="35">
        <v>1423</v>
      </c>
      <c r="H329" s="42">
        <f t="shared" si="81"/>
        <v>0.7197715636077195</v>
      </c>
      <c r="I329" s="50">
        <f t="shared" si="82"/>
        <v>2.9722331626624654</v>
      </c>
      <c r="J329" s="36">
        <f t="shared" si="83"/>
        <v>3.0683994528043774</v>
      </c>
      <c r="K329" s="36">
        <f t="shared" si="84"/>
        <v>2.725228390723823</v>
      </c>
      <c r="L329" s="55">
        <f t="shared" si="85"/>
        <v>0.009994597514856833</v>
      </c>
      <c r="M329" s="55">
        <f t="shared" si="86"/>
        <v>0.040829986613119144</v>
      </c>
      <c r="O329" s="35">
        <v>11215</v>
      </c>
      <c r="P329" s="35">
        <v>3878</v>
      </c>
      <c r="Q329" s="54">
        <v>10</v>
      </c>
      <c r="R329" s="54">
        <v>37</v>
      </c>
      <c r="S329" s="54">
        <v>10</v>
      </c>
      <c r="T329" s="54">
        <v>61</v>
      </c>
    </row>
    <row r="330" spans="1:20" ht="12.75">
      <c r="A330" s="37" t="s">
        <v>300</v>
      </c>
      <c r="B330" s="35">
        <v>2743</v>
      </c>
      <c r="C330" s="35">
        <v>5</v>
      </c>
      <c r="D330" s="41">
        <f t="shared" si="80"/>
        <v>0.0018228217280349982</v>
      </c>
      <c r="E330" s="61">
        <f t="shared" si="79"/>
        <v>2668</v>
      </c>
      <c r="F330" s="35">
        <v>2030</v>
      </c>
      <c r="G330" s="35">
        <v>638</v>
      </c>
      <c r="H330" s="42">
        <f t="shared" si="81"/>
        <v>0.7608695652173914</v>
      </c>
      <c r="I330" s="50">
        <f t="shared" si="82"/>
        <v>2.7260119940029983</v>
      </c>
      <c r="J330" s="36">
        <f t="shared" si="83"/>
        <v>2.940394088669951</v>
      </c>
      <c r="K330" s="36">
        <f t="shared" si="84"/>
        <v>2.043887147335423</v>
      </c>
      <c r="L330" s="55">
        <f t="shared" si="85"/>
        <v>0.007804878048780488</v>
      </c>
      <c r="M330" s="55">
        <f t="shared" si="86"/>
        <v>0.0475482912332838</v>
      </c>
      <c r="O330" s="35">
        <v>5969</v>
      </c>
      <c r="P330" s="35">
        <v>1304</v>
      </c>
      <c r="Q330" s="54">
        <v>4</v>
      </c>
      <c r="R330" s="54">
        <v>16</v>
      </c>
      <c r="S330" s="54">
        <v>3</v>
      </c>
      <c r="T330" s="54">
        <v>32</v>
      </c>
    </row>
    <row r="331" spans="1:20" ht="12.75">
      <c r="A331" s="37" t="s">
        <v>301</v>
      </c>
      <c r="B331" s="35">
        <v>3178</v>
      </c>
      <c r="C331" s="35">
        <v>37</v>
      </c>
      <c r="D331" s="41">
        <f t="shared" si="80"/>
        <v>0.011642542479546885</v>
      </c>
      <c r="E331" s="61">
        <f t="shared" si="79"/>
        <v>3054</v>
      </c>
      <c r="F331" s="35">
        <v>2602</v>
      </c>
      <c r="G331" s="35">
        <v>452</v>
      </c>
      <c r="H331" s="42">
        <f t="shared" si="81"/>
        <v>0.8519973804846104</v>
      </c>
      <c r="I331" s="50">
        <f t="shared" si="82"/>
        <v>2.6499672560576295</v>
      </c>
      <c r="J331" s="36">
        <f t="shared" si="83"/>
        <v>2.7717140661029975</v>
      </c>
      <c r="K331" s="36">
        <f t="shared" si="84"/>
        <v>1.9491150442477876</v>
      </c>
      <c r="L331" s="55">
        <f t="shared" si="85"/>
        <v>0.012849584278155708</v>
      </c>
      <c r="M331" s="55">
        <f t="shared" si="86"/>
        <v>0.06981519507186858</v>
      </c>
      <c r="O331" s="35">
        <v>7212</v>
      </c>
      <c r="P331" s="35">
        <v>881</v>
      </c>
      <c r="Q331" s="54">
        <v>10</v>
      </c>
      <c r="R331" s="54">
        <v>34</v>
      </c>
      <c r="S331" s="54">
        <v>1</v>
      </c>
      <c r="T331" s="54">
        <v>34</v>
      </c>
    </row>
    <row r="332" spans="1:20" ht="12.75">
      <c r="A332" s="37" t="s">
        <v>302</v>
      </c>
      <c r="B332" s="35">
        <v>5570</v>
      </c>
      <c r="C332" s="35">
        <v>42</v>
      </c>
      <c r="D332" s="41">
        <f t="shared" si="80"/>
        <v>0.0075403949730700175</v>
      </c>
      <c r="E332" s="61">
        <f t="shared" si="79"/>
        <v>5336</v>
      </c>
      <c r="F332" s="35">
        <v>4746</v>
      </c>
      <c r="G332" s="35">
        <v>590</v>
      </c>
      <c r="H332" s="42">
        <f t="shared" si="81"/>
        <v>0.8894302848575713</v>
      </c>
      <c r="I332" s="50">
        <f t="shared" si="82"/>
        <v>3.1409295352323836</v>
      </c>
      <c r="J332" s="36">
        <f t="shared" si="83"/>
        <v>3.2168141592920354</v>
      </c>
      <c r="K332" s="36">
        <f t="shared" si="84"/>
        <v>2.5305084745762714</v>
      </c>
      <c r="L332" s="55">
        <f t="shared" si="85"/>
        <v>0.012230514096185738</v>
      </c>
      <c r="M332" s="55">
        <f t="shared" si="86"/>
        <v>0.0916030534351145</v>
      </c>
      <c r="O332" s="35">
        <v>15267</v>
      </c>
      <c r="P332" s="35">
        <v>1493</v>
      </c>
      <c r="Q332" s="54">
        <v>19</v>
      </c>
      <c r="R332" s="54">
        <v>59</v>
      </c>
      <c r="S332" s="54">
        <v>5</v>
      </c>
      <c r="T332" s="54">
        <v>60</v>
      </c>
    </row>
    <row r="333" spans="1:20" ht="12.75">
      <c r="A333" s="37" t="s">
        <v>303</v>
      </c>
      <c r="B333" s="35">
        <v>300</v>
      </c>
      <c r="C333" s="35">
        <v>14</v>
      </c>
      <c r="D333" s="41">
        <f t="shared" si="80"/>
        <v>0.04666666666666667</v>
      </c>
      <c r="E333" s="61">
        <f t="shared" si="79"/>
        <v>267</v>
      </c>
      <c r="F333" s="35">
        <v>256</v>
      </c>
      <c r="G333" s="35">
        <v>11</v>
      </c>
      <c r="H333" s="42">
        <f t="shared" si="81"/>
        <v>0.9588014981273408</v>
      </c>
      <c r="I333" s="50">
        <f t="shared" si="82"/>
        <v>2.9138576779026217</v>
      </c>
      <c r="J333" s="36">
        <f t="shared" si="83"/>
        <v>2.953125</v>
      </c>
      <c r="K333" s="36">
        <f t="shared" si="84"/>
        <v>2</v>
      </c>
      <c r="L333" s="55">
        <f t="shared" si="85"/>
        <v>0.04059040590405904</v>
      </c>
      <c r="M333" s="55">
        <f t="shared" si="86"/>
        <v>0.21428571428571427</v>
      </c>
      <c r="O333" s="35">
        <v>756</v>
      </c>
      <c r="P333" s="35">
        <v>22</v>
      </c>
      <c r="Q333" s="54">
        <v>4</v>
      </c>
      <c r="R333" s="54">
        <v>11</v>
      </c>
      <c r="S333" s="54">
        <v>0</v>
      </c>
      <c r="T333" s="54">
        <v>3</v>
      </c>
    </row>
    <row r="335" ht="12.75">
      <c r="A335" s="2" t="s">
        <v>486</v>
      </c>
    </row>
    <row r="336" ht="12.75">
      <c r="A336" s="2" t="s">
        <v>487</v>
      </c>
    </row>
    <row r="337" ht="12.75">
      <c r="A337" s="3" t="s">
        <v>507</v>
      </c>
    </row>
  </sheetData>
  <sheetProtection/>
  <printOptions/>
  <pageMargins left="0.5" right="0" top="0" bottom="0" header="0" footer="0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Lambert</dc:creator>
  <cp:keywords/>
  <dc:description/>
  <cp:lastModifiedBy>Peter Lambert</cp:lastModifiedBy>
  <cp:lastPrinted>2013-01-09T15:42:53Z</cp:lastPrinted>
  <dcterms:created xsi:type="dcterms:W3CDTF">2002-07-17T19:31:05Z</dcterms:created>
  <dcterms:modified xsi:type="dcterms:W3CDTF">2013-01-09T15:43:09Z</dcterms:modified>
  <cp:category/>
  <cp:version/>
  <cp:contentType/>
  <cp:contentStatus/>
</cp:coreProperties>
</file>